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autoCompressPictures="0" defaultThemeVersion="124226"/>
  <mc:AlternateContent xmlns:mc="http://schemas.openxmlformats.org/markup-compatibility/2006">
    <mc:Choice Requires="x15">
      <x15ac:absPath xmlns:x15ac="http://schemas.microsoft.com/office/spreadsheetml/2010/11/ac" url="D:\D\KHOA HOC CONG NGHE\KH 2026\TUYEN CHON DE TAI CS2026\MAU THUYET MINH TUYEN CHON 2026\"/>
    </mc:Choice>
  </mc:AlternateContent>
  <xr:revisionPtr revIDLastSave="0" documentId="13_ncr:1_{3474A431-B562-4584-A28F-D6257F89F2A0}" xr6:coauthVersionLast="47" xr6:coauthVersionMax="47" xr10:uidLastSave="{00000000-0000-0000-0000-000000000000}"/>
  <bookViews>
    <workbookView xWindow="-120" yWindow="-120" windowWidth="29040" windowHeight="15840" activeTab="2" xr2:uid="{00000000-000D-0000-FFFF-FFFF00000000}"/>
  </bookViews>
  <sheets>
    <sheet name="Tong hop" sheetId="6" r:id="rId1"/>
    <sheet name="Tong thu lao" sheetId="11" r:id="rId2"/>
    <sheet name="Chi tiet" sheetId="10" r:id="rId3"/>
    <sheet name="Huong dan quy dinh lap du toan" sheetId="14" r:id="rId4"/>
  </sheets>
  <definedNames>
    <definedName name="_xlnm.Print_Area" localSheetId="2">'Chi tiet'!$A$1:$K$86</definedName>
    <definedName name="_xlnm.Print_Area" localSheetId="0">'Tong hop'!$A$1:$F$33</definedName>
    <definedName name="_xlnm.Print_Area" localSheetId="1">'Tong thu lao'!$A$1:$K$12</definedName>
    <definedName name="_xlnm.Print_Titles" localSheetId="2">'Chi tiet'!$3:$5</definedName>
  </definedNames>
  <calcPr calcId="191029"/>
</workbook>
</file>

<file path=xl/calcChain.xml><?xml version="1.0" encoding="utf-8"?>
<calcChain xmlns="http://schemas.openxmlformats.org/spreadsheetml/2006/main">
  <c r="G11" i="11" l="1"/>
  <c r="G10" i="11"/>
  <c r="G9" i="11"/>
  <c r="G8" i="11"/>
  <c r="G7" i="11"/>
  <c r="F11" i="11"/>
  <c r="F7" i="11"/>
  <c r="E11" i="11"/>
  <c r="E9" i="11"/>
  <c r="D11" i="11"/>
  <c r="D10" i="11"/>
  <c r="D9" i="11"/>
  <c r="D7" i="11"/>
  <c r="C11" i="11"/>
  <c r="C10" i="11"/>
  <c r="C9" i="11"/>
  <c r="C8" i="11"/>
  <c r="F29" i="6"/>
  <c r="E29" i="6"/>
  <c r="D29" i="6"/>
  <c r="C29" i="6"/>
  <c r="E28" i="6"/>
  <c r="D28" i="6"/>
  <c r="C28" i="6"/>
  <c r="C26" i="6"/>
  <c r="F26" i="6"/>
  <c r="E26" i="6"/>
  <c r="D26" i="6"/>
  <c r="F24" i="6"/>
  <c r="E24" i="6"/>
  <c r="D24" i="6"/>
  <c r="C24" i="6"/>
  <c r="F23" i="6"/>
  <c r="E23" i="6"/>
  <c r="D23" i="6"/>
  <c r="C23" i="6"/>
  <c r="K73" i="10"/>
  <c r="F28" i="6" s="1"/>
  <c r="H72" i="10"/>
  <c r="K72" i="10" s="1"/>
  <c r="H71" i="10"/>
  <c r="K71" i="10" s="1"/>
  <c r="H70" i="10"/>
  <c r="J69" i="10"/>
  <c r="I69" i="10"/>
  <c r="H68" i="10"/>
  <c r="H67" i="10"/>
  <c r="J67" i="10" s="1"/>
  <c r="K66" i="10"/>
  <c r="I66" i="10"/>
  <c r="H65" i="10"/>
  <c r="K65" i="10" s="1"/>
  <c r="H64" i="10"/>
  <c r="K64" i="10" s="1"/>
  <c r="H63" i="10"/>
  <c r="J63" i="10" s="1"/>
  <c r="J60" i="10" s="1"/>
  <c r="I60" i="10"/>
  <c r="H59" i="10"/>
  <c r="K59" i="10" s="1"/>
  <c r="H58" i="10"/>
  <c r="K58" i="10" s="1"/>
  <c r="K48" i="10"/>
  <c r="J48" i="10"/>
  <c r="I48" i="10"/>
  <c r="H48" i="10"/>
  <c r="H47" i="10"/>
  <c r="K47" i="10" s="1"/>
  <c r="H46" i="10"/>
  <c r="K46" i="10" s="1"/>
  <c r="H45" i="10"/>
  <c r="K45" i="10" s="1"/>
  <c r="H44" i="10"/>
  <c r="K44" i="10" s="1"/>
  <c r="J43" i="10"/>
  <c r="I43" i="10"/>
  <c r="H42" i="10"/>
  <c r="K42" i="10" s="1"/>
  <c r="H41" i="10"/>
  <c r="K41" i="10" s="1"/>
  <c r="H40" i="10"/>
  <c r="K40" i="10" s="1"/>
  <c r="H39" i="10"/>
  <c r="K39" i="10" s="1"/>
  <c r="H38" i="10"/>
  <c r="K38" i="10" s="1"/>
  <c r="H37" i="10"/>
  <c r="K37" i="10" s="1"/>
  <c r="H36" i="10"/>
  <c r="J35" i="10"/>
  <c r="I35" i="10"/>
  <c r="F29" i="10"/>
  <c r="H29" i="10" s="1"/>
  <c r="K29" i="10" s="1"/>
  <c r="F28" i="10"/>
  <c r="H28" i="10" s="1"/>
  <c r="C7" i="11" s="1"/>
  <c r="J27" i="10"/>
  <c r="J24" i="10" s="1"/>
  <c r="J18" i="10" s="1"/>
  <c r="J11" i="10" s="1"/>
  <c r="I27" i="10"/>
  <c r="I24" i="10" s="1"/>
  <c r="I18" i="10" s="1"/>
  <c r="I11" i="10" s="1"/>
  <c r="G26" i="10"/>
  <c r="F26" i="10"/>
  <c r="G25" i="10"/>
  <c r="F25" i="10"/>
  <c r="G22" i="10"/>
  <c r="F22" i="10"/>
  <c r="F21" i="10"/>
  <c r="G20" i="10"/>
  <c r="F20" i="10"/>
  <c r="G16" i="10"/>
  <c r="F16" i="10"/>
  <c r="F15" i="10"/>
  <c r="F14" i="10"/>
  <c r="G13" i="10"/>
  <c r="F13" i="10"/>
  <c r="G10" i="10"/>
  <c r="F10" i="10"/>
  <c r="G9" i="10"/>
  <c r="F9" i="10"/>
  <c r="G8" i="10"/>
  <c r="F8" i="10"/>
  <c r="J7" i="10"/>
  <c r="I7" i="10"/>
  <c r="D8" i="11" l="1"/>
  <c r="K60" i="10"/>
  <c r="I55" i="10"/>
  <c r="D27" i="6" s="1"/>
  <c r="H69" i="10"/>
  <c r="I6" i="10"/>
  <c r="I34" i="10"/>
  <c r="D25" i="6" s="1"/>
  <c r="J34" i="10"/>
  <c r="E25" i="6" s="1"/>
  <c r="H26" i="10"/>
  <c r="K26" i="10" s="1"/>
  <c r="K43" i="10"/>
  <c r="H8" i="10"/>
  <c r="E7" i="11" s="1"/>
  <c r="H66" i="10"/>
  <c r="H9" i="10"/>
  <c r="H20" i="10"/>
  <c r="H10" i="10"/>
  <c r="H22" i="10"/>
  <c r="K22" i="10" s="1"/>
  <c r="K70" i="10"/>
  <c r="K69" i="10" s="1"/>
  <c r="H13" i="10"/>
  <c r="H35" i="10"/>
  <c r="H25" i="10"/>
  <c r="K25" i="10" s="1"/>
  <c r="H16" i="10"/>
  <c r="J6" i="10"/>
  <c r="K28" i="10"/>
  <c r="K27" i="10" s="1"/>
  <c r="H27" i="10"/>
  <c r="H24" i="10" s="1"/>
  <c r="J68" i="10"/>
  <c r="J66" i="10" s="1"/>
  <c r="J55" i="10" s="1"/>
  <c r="E27" i="6" s="1"/>
  <c r="K36" i="10"/>
  <c r="K35" i="10" s="1"/>
  <c r="K34" i="10" s="1"/>
  <c r="F25" i="6" s="1"/>
  <c r="H43" i="10"/>
  <c r="H60" i="10"/>
  <c r="K20" i="10" l="1"/>
  <c r="E10" i="11"/>
  <c r="K9" i="10"/>
  <c r="F8" i="11"/>
  <c r="K16" i="10"/>
  <c r="F10" i="11"/>
  <c r="K13" i="10"/>
  <c r="E8" i="11"/>
  <c r="K10" i="10"/>
  <c r="F9" i="11"/>
  <c r="H18" i="10"/>
  <c r="H11" i="10" s="1"/>
  <c r="I78" i="10"/>
  <c r="K55" i="10"/>
  <c r="F27" i="6" s="1"/>
  <c r="H34" i="10"/>
  <c r="C25" i="6" s="1"/>
  <c r="H7" i="10"/>
  <c r="H55" i="10"/>
  <c r="C27" i="6" s="1"/>
  <c r="K8" i="10"/>
  <c r="K24" i="10"/>
  <c r="J78" i="10"/>
  <c r="K18" i="10" l="1"/>
  <c r="K11" i="10" s="1"/>
  <c r="K7" i="10"/>
  <c r="H6" i="10"/>
  <c r="H78" i="10" s="1"/>
  <c r="H79" i="10" s="1"/>
  <c r="K6" i="10" l="1"/>
  <c r="K78" i="10" s="1"/>
  <c r="J79" i="10" s="1"/>
  <c r="J11" i="11"/>
  <c r="K11" i="11" s="1"/>
  <c r="I11" i="11"/>
  <c r="J10" i="11"/>
  <c r="K10" i="11" s="1"/>
  <c r="I10" i="11"/>
  <c r="J9" i="11"/>
  <c r="K9" i="11" s="1"/>
  <c r="I9" i="11"/>
  <c r="J8" i="11"/>
  <c r="K8" i="11" s="1"/>
  <c r="I8" i="11"/>
  <c r="J7" i="11"/>
  <c r="K7" i="11" s="1"/>
  <c r="I7" i="11"/>
  <c r="I6" i="11" l="1"/>
  <c r="H8" i="11" l="1"/>
  <c r="H11" i="11"/>
  <c r="H9" i="11"/>
  <c r="D6" i="11"/>
  <c r="D12" i="11" s="1"/>
  <c r="C6" i="11"/>
  <c r="C12" i="11" s="1"/>
  <c r="D22" i="6" l="1"/>
  <c r="G6" i="11"/>
  <c r="G12" i="11" s="1"/>
  <c r="H10" i="11"/>
  <c r="E6" i="11"/>
  <c r="E12" i="11" s="1"/>
  <c r="H7" i="11"/>
  <c r="F6" i="11"/>
  <c r="F12" i="11" s="1"/>
  <c r="D30" i="6" l="1"/>
  <c r="F22" i="6"/>
  <c r="F30" i="6" s="1"/>
  <c r="C22" i="6"/>
  <c r="H6" i="11"/>
  <c r="H12" i="11" s="1"/>
  <c r="E22" i="6" l="1"/>
  <c r="C30" i="6" l="1"/>
  <c r="C31" i="6" s="1"/>
  <c r="E30" i="6"/>
  <c r="E31" i="6" s="1"/>
</calcChain>
</file>

<file path=xl/sharedStrings.xml><?xml version="1.0" encoding="utf-8"?>
<sst xmlns="http://schemas.openxmlformats.org/spreadsheetml/2006/main" count="261" uniqueCount="183">
  <si>
    <t>Tổng cộng</t>
  </si>
  <si>
    <t>STT</t>
  </si>
  <si>
    <t>Nội dung công việc</t>
  </si>
  <si>
    <t>Chức danh</t>
  </si>
  <si>
    <t>Nội dung các khoản chi</t>
  </si>
  <si>
    <t>Tổng kinh phí</t>
  </si>
  <si>
    <t>Nguồn vốn</t>
  </si>
  <si>
    <t>Khoán chi</t>
  </si>
  <si>
    <t>Ngoài khoán</t>
  </si>
  <si>
    <t>NSNN</t>
  </si>
  <si>
    <t>Họ và tên</t>
  </si>
  <si>
    <t>TVC</t>
  </si>
  <si>
    <t>Công</t>
  </si>
  <si>
    <t>Công tác trong nước</t>
  </si>
  <si>
    <t>Đơn vị tính: Đồng</t>
  </si>
  <si>
    <t>TỔNG KINH PHÍ THỰC HIỆN</t>
  </si>
  <si>
    <t>Ngân sách</t>
  </si>
  <si>
    <t>Khác</t>
  </si>
  <si>
    <t>Khoán
chi</t>
  </si>
  <si>
    <t>TK</t>
  </si>
  <si>
    <t>TV</t>
  </si>
  <si>
    <t>KTV</t>
  </si>
  <si>
    <t>-</t>
  </si>
  <si>
    <t>Chi khác</t>
  </si>
  <si>
    <t>Thư kí hội thảo</t>
  </si>
  <si>
    <t>Báo cáo viên trình bày tại hội thảo</t>
  </si>
  <si>
    <t>Người</t>
  </si>
  <si>
    <t>Nước uống</t>
  </si>
  <si>
    <t>Bộ</t>
  </si>
  <si>
    <t>Mẫu</t>
  </si>
  <si>
    <t>Đêm</t>
  </si>
  <si>
    <t>Phương án</t>
  </si>
  <si>
    <t>Phiếu</t>
  </si>
  <si>
    <t>Chi thực hiện điều tra</t>
  </si>
  <si>
    <t>Chi xử lý kết quả điều tra</t>
  </si>
  <si>
    <t>Chuyến</t>
  </si>
  <si>
    <t>Chi phí ở tại nơi đến điều tra (Xem Thông tư 40/2017/TT-BTC)</t>
  </si>
  <si>
    <t>Báo cáo</t>
  </si>
  <si>
    <t>Báo cáo không trình bày tại hội thảo</t>
  </si>
  <si>
    <t>Nguyễn Văn A</t>
  </si>
  <si>
    <t>1.1</t>
  </si>
  <si>
    <t>1.2</t>
  </si>
  <si>
    <t>1.3</t>
  </si>
  <si>
    <t>1.5</t>
  </si>
  <si>
    <t>Nguyễn Văn C</t>
  </si>
  <si>
    <t>Nguyễn Văn B</t>
  </si>
  <si>
    <t>Nguyễn Văn D</t>
  </si>
  <si>
    <t>Nguyễn Văn E</t>
  </si>
  <si>
    <t>Thuê xe (đi từ …. Đến …)</t>
  </si>
  <si>
    <t>Xây dựng phương án điều tra</t>
  </si>
  <si>
    <t>Chi cho điều tra viên:… mẫu định lượng
(… phiếu/ngày/người)</t>
  </si>
  <si>
    <t>Chi cho điều tra viên:… mẫu định tính
(… phiếu/ngày/người)</t>
  </si>
  <si>
    <t>Thuê xe đi về tại ….... (đính kèm 3 báo giá)</t>
  </si>
  <si>
    <t>Đại biểu tham dự</t>
  </si>
  <si>
    <t>Lập mẫu phiếu điều tra</t>
  </si>
  <si>
    <t>BẢNG TỔNG HỢP THANH TOÁN THÙ LAO THAM GIA NHIỆM VỤ KH&amp;CN</t>
  </si>
  <si>
    <t>Chức danh/ Đơn vị tính</t>
  </si>
  <si>
    <t>CNNV</t>
  </si>
  <si>
    <t>Số người/số lượng</t>
  </si>
  <si>
    <t>Mức chi thù lao/Đơn giá</t>
  </si>
  <si>
    <t>tháng</t>
  </si>
  <si>
    <t>Thù lao nghiên cứu</t>
  </si>
  <si>
    <t>Số người</t>
  </si>
  <si>
    <t>TT</t>
  </si>
  <si>
    <t>Tổng thù lao theo chức danh</t>
  </si>
  <si>
    <t>Số công</t>
  </si>
  <si>
    <t>Theo ngày</t>
  </si>
  <si>
    <t>Quy đổi tháng</t>
  </si>
  <si>
    <t>Tổng số công</t>
  </si>
  <si>
    <t>Thành tiền (Đồng)</t>
  </si>
  <si>
    <t>Nguồn kinh phí (Đồng)</t>
  </si>
  <si>
    <t>Chi văn phòng phẩm, in ấn, thông tin liên lạc</t>
  </si>
  <si>
    <t xml:space="preserve"> - Có thể tham gia thực hiện nội dung nghiên cứu với chức danh Thành viên chính hoặc Thành viên tùy thuộc vào tính chất và công việc thực hiện của nội dung nghiên cứu.</t>
  </si>
  <si>
    <t>(Ký tên và đóng dấu)</t>
  </si>
  <si>
    <t>MỘT SỐ VĂN BẢN QPPL CÓ LIÊN QUAN</t>
  </si>
  <si>
    <t xml:space="preserve"> - Thực hiện bảo dưỡng, sửa chữa tài sản phục vụ nhiệm vụ KHCN thực hiện theo quy định tại Thông tư số 65/2021/TT-BTC ngày 29 tháng 7 năm 2021 của Bộ Tài chính quy định về lập dự toán, quản lý, sử dụng và quyết toán kinh phí bảo dưỡng, sửa chữa tài sản công</t>
  </si>
  <si>
    <t>Phụ cấp lưu trú</t>
  </si>
  <si>
    <t>Thuê phòng nghỉ tại …. (… đ/đêm x … đêm)</t>
  </si>
  <si>
    <t>Vé xe, vé máy bay
 (nêu rõ dự kiến đi đâu)</t>
  </si>
  <si>
    <t>Vé xe, vé máy bay (hạng ghế thường): cung cấp báo giá tại thời điểm thẩm định dự toán</t>
  </si>
  <si>
    <t>I</t>
  </si>
  <si>
    <t>II</t>
  </si>
  <si>
    <t>III</t>
  </si>
  <si>
    <t>IV</t>
  </si>
  <si>
    <t>Xây dựng phương án điều tra và lập mẫu phiếu điều tra:  Tối đa 10.000.000 đồng/nhiệm vụ</t>
  </si>
  <si>
    <t>V</t>
  </si>
  <si>
    <t>VI</t>
  </si>
  <si>
    <t>VII</t>
  </si>
  <si>
    <t>VIII</t>
  </si>
  <si>
    <t xml:space="preserve"> - Xây dựng trên cơ sở thuyết minh</t>
  </si>
  <si>
    <t xml:space="preserve"> - Cung cấp các báo giá, chứng từ chi gần nhất có liên quan để làm cơ sở ghi nhận dự toán</t>
  </si>
  <si>
    <r>
      <rPr>
        <b/>
        <i/>
        <sz val="13"/>
        <color theme="1"/>
        <rFont val="Times New Roman"/>
        <family val="1"/>
      </rPr>
      <t>Lưu ý:</t>
    </r>
    <r>
      <rPr>
        <i/>
        <sz val="13"/>
        <color theme="1"/>
        <rFont val="Times New Roman"/>
        <family val="1"/>
      </rPr>
      <t xml:space="preserve"> Khi lập dự toán cho các hoạt động công tác cần thể hiện rõ kế hoạch tổ chức thực hiện tại phương án tổ chức của Thuyết minh nhiệm vụ.</t>
    </r>
  </si>
  <si>
    <r>
      <rPr>
        <b/>
        <i/>
        <sz val="13"/>
        <color theme="1"/>
        <rFont val="Times New Roman"/>
        <family val="1"/>
      </rPr>
      <t>Lưu ý:</t>
    </r>
    <r>
      <rPr>
        <i/>
        <sz val="13"/>
        <color theme="1"/>
        <rFont val="Times New Roman"/>
        <family val="1"/>
      </rPr>
      <t xml:space="preserve"> Khi lập dự toán cho các hoạt động Hội nghị, hội thảo cần thể hiện rõ kế hoạch tổ chức thực hiện (mục tiêu tổ chức, quy mô, đối tượng, thời điểm tổ chức) tại mục phương pháp nghiên cứu của Thuyết minh nhiệm vụ.</t>
    </r>
  </si>
  <si>
    <t xml:space="preserve">Phụ cấp lưu trú: 300.000 đồng/ngày (đi từ 2 ngày trở lên) </t>
  </si>
  <si>
    <t>Khoán thuê phòng nghỉ tại nơi công tác:
  - Tại các TP trực thuộc TW: 600.000 đồng/đêm/người
  - Các nơi còn lại: 500.000 đồng/đêm/người</t>
  </si>
  <si>
    <t>Thù lao của Chủ nhiệm nhiệm vụ, thư ký khoa học (bao gồm thực hiện xây dựng thuyết minh nhiệm vụ, báo cáo tổng kết)</t>
  </si>
  <si>
    <t>Người/
ngày</t>
  </si>
  <si>
    <t>Người/
đi về</t>
  </si>
  <si>
    <t>Người/
buổi</t>
  </si>
  <si>
    <t>Chi cho người dẫn đường (nếu có)</t>
  </si>
  <si>
    <t>Chi đi lại các tỉnh thực hiện điều tra (nếu có)</t>
  </si>
  <si>
    <t>Tổng hợp, phân tích, đánh giá kết quả khảo sát</t>
  </si>
  <si>
    <t>Chủ trì hội thảo</t>
  </si>
  <si>
    <r>
      <t xml:space="preserve"> - Đối với thuê tài sản: </t>
    </r>
    <r>
      <rPr>
        <sz val="13"/>
        <color theme="1"/>
        <rFont val="Times New Roman"/>
        <family val="1"/>
      </rPr>
      <t>thuyết minh các nội dung, công việc cần thiết phải thuê tài sản, thời gian thuê,  kèm 03 báo giá mỗi loại tài sản, để Hội đồng tư vấn đánh giá sự cần thiết</t>
    </r>
  </si>
  <si>
    <t>Lập mẫu phỏng vấn</t>
  </si>
  <si>
    <t>Lập mẫu phiếu điều tra khảo sát</t>
  </si>
  <si>
    <t>Chi cho đối tượng khảo sát</t>
  </si>
  <si>
    <t>Chi cho đối tượng phỏng vấn</t>
  </si>
  <si>
    <t>Nhập liệu</t>
  </si>
  <si>
    <t>Gỡ băng ghi âm</t>
  </si>
  <si>
    <t>Chi cho đối tượng cung cấp thông tin
a) Đối tượng khảo sát: 30.000 đồng/phiếu.
b) Đối tượng phỏng vấn: 50.000 đồng/phiếu.</t>
  </si>
  <si>
    <t>Chi mua vật tư, nguyên, nhiên, vật liệu</t>
  </si>
  <si>
    <t>Chi sửa chữa, mua sắm tài sản cố định</t>
  </si>
  <si>
    <t>Cộng (1--&gt;10)</t>
  </si>
  <si>
    <t>1.4</t>
  </si>
  <si>
    <t>Chi thù lao tham gia đề tài</t>
  </si>
  <si>
    <t>Chi hội thảo khoa học, công tác phí</t>
  </si>
  <si>
    <t>Công tác phí</t>
  </si>
  <si>
    <t>Chi trả dịch vụ thuê ngoài phục vụ hoạt động nghiên cứu</t>
  </si>
  <si>
    <t>Chi điều tra, khảo sát thu thập số liệu</t>
  </si>
  <si>
    <t>6.1</t>
  </si>
  <si>
    <t>6.2</t>
  </si>
  <si>
    <t>6.3</t>
  </si>
  <si>
    <t>6.4</t>
  </si>
  <si>
    <t>6.5</t>
  </si>
  <si>
    <t>KINH PHÍ THỰC HIỆN TỪ MỤC 1 --&gt; 8</t>
  </si>
  <si>
    <t>(Ghi rõ Họ và tên)</t>
  </si>
  <si>
    <r>
      <rPr>
        <b/>
        <i/>
        <sz val="13"/>
        <color theme="1"/>
        <rFont val="Times New Roman"/>
        <family val="1"/>
      </rPr>
      <t>Lưu ý:</t>
    </r>
    <r>
      <rPr>
        <i/>
        <sz val="13"/>
        <color theme="1"/>
        <rFont val="Times New Roman"/>
        <family val="1"/>
      </rPr>
      <t>Mỗi nội dung/công việc được chủ trì thực hiện bởi tối đa 01 thành viên chính.</t>
    </r>
  </si>
  <si>
    <t>Căn cứ:
- Thông tư số 40/2017/TT-BTC ngày 28 tháng 4 năm 2017 của Bộ tài chính quy định chế độ công tác phí, chế độ chi hội nghị; Thông tư số 12/2025/TT-BTC ngày 19 tháng 3 năm 2025 sửa đổi Thông tư số 40/2017/TT-BTC
- Quy chế chi tiêu nội bộ ban hành theo Quyết định số 4299/QĐ-ĐHSP ngày 30 tháng 10 năm 2025 của Hiệu trưởng Trường Đại học Sư phạm Thành phố Hồ Chí Minh</t>
  </si>
  <si>
    <t>Cơ sở pháp lý: 
- Thông tư số 40/2017/TT-BTC ngày 28 tháng 4 năm 2017 của Bộ tài chính quy định chế độ công tác phí, chế độ chi hội nghị và Thông tư số 12/2025/TT-BTC ngày 19 tháng 3 năm 2025 sửa đổi Thông tư số 40/2017/TT-BTC
- Quy chế chi tiêu nội bộ ban hành theo Quyết định số 4299/QĐ-ĐHSP ngày 30 tháng 10 năm 2025 của Hiệu trưởng Trường Đại học Sư phạm Thành phố Hồ Chí Minh</t>
  </si>
  <si>
    <t>- Nội dung dịch vụ thuê ngoài không được trùng lắp với nội dung nghiên cứu đã được tính vào thù lao thực hiện nhiệm vụ
- Nội dung thuê ngoài được thể hiện phục vụ cho nội dung nghiên cứu nào theo khung nghiên cứu, hoặc phương pháp nghiên cứu của Thuyết minh nhiệm vụ.
- Cung cấp tối thiểu 01 báo giá/mỗi loại tại thời điểm lập dự toán làm cơ sở tham khảo, ghi nhận dự toán.</t>
  </si>
  <si>
    <t>Cơ sở pháp lý: 
- Thông tư số 109/2016/TT-BTC ngày 30 tháng 6 năm 2016 của Bộ Tài chính quy định lập dự toán, quản lý, sử dụng và quyết toán kinh phí thực hiện các cuộc điều tra thống kê, tổng điều tra thống kê quốc gia;
- Thông tư số 194/2012/TT-BTC ngày 15 tháng 11 năm 2012 của Bộ Tài chính hướng dẫn mức chi tạo lập thông tin điện tử nhằm duy trì hoạt động thường xuyên của cơ quan, đơn vị sử dụng ngân sách nhà nước;
- Quy chế chi tiêu nội bộ ban hành theo Quyết định số 4299/QĐ-ĐHSP ngày 30 tháng 10 năm 2025 của Hiệu trưởng Trường Đại học Sư phạm Thành phố Hồ Chí Minh</t>
  </si>
  <si>
    <t>- Quy chế chi tiêu nội bộ ban hành theo Quyết định số 4299/QĐ-ĐHSP ngày 30 tháng 10 năm 2025 của Hiệu trưởng Trường Đại học Sư phạm Thành phố Hồ Chí Minh</t>
  </si>
  <si>
    <t>Mức chi thù lao</t>
  </si>
  <si>
    <t>Tọa đàm khoa học</t>
  </si>
  <si>
    <t>Chủ trì tọa đàm</t>
  </si>
  <si>
    <t>Thư kí tọa đàm</t>
  </si>
  <si>
    <t>Báo cáo viên trình bày tại tọa đàm</t>
  </si>
  <si>
    <t>Tên đề tài:</t>
  </si>
  <si>
    <t>Mã số:</t>
  </si>
  <si>
    <t>Chủ nhiệm</t>
  </si>
  <si>
    <t xml:space="preserve">Các căn cứ lập dự toán: </t>
  </si>
  <si>
    <t>- Căn cứ Thông tư số 03/2022/TT-BTC ngày 10/01/2023 của Bộ Tài chính hướng dẫn lập dự toán, quản lý sử dụng và quyết toán kinh phí ngân sách nhà nước thực hiện nhiệm vụ khoa học và công nghệ</t>
  </si>
  <si>
    <t>- Căn cứ Quyết định số 4466/QĐ-BGDĐT ngày 26/12/2023 của Bộ trưởng Bộ Giáo dục và Đào tạo quy định một số định mức lập dự toán đối với nhiệm vụ khoa học và công nghệ cấp bộ có sử dụng ngân sách nhà nước của Bộ Giáo dục và Đào tạo.</t>
  </si>
  <si>
    <t>- Căn cứ Thông tư số 71/2018/TT-BTC ngày 10 tháng 8 năm 2018 của Bộ Tài chính quy định chế độ  tiếp khách nước ngoài vào làm việc tại Việt Nam, chế độ tổ chức các hội nghị, hội thảo quốc tế tại Việt Nam và chế độ tiếp khách trong nước.</t>
  </si>
  <si>
    <t xml:space="preserve">Đơn vị: </t>
  </si>
  <si>
    <t>DỰ TOÁN KINH PHÍ THỰC HIỆN ĐỀ TÀI/NHIỆM VỤ KHOA HỌC VÀ CÔNG NGHỆ</t>
  </si>
  <si>
    <t>GIẢI TRÌNH CÁC KHOẢN CHI</t>
  </si>
  <si>
    <t>- Căn cứ Quy chế chi tiêu nội bộ ban hành theo Quyết định số 4299/QĐ-ĐHSP ngày 30 tháng 10 năm 2025 của Hiệu trưởng Trường Đại học Sư phạm Thành phố Hồ Chí Minh.</t>
  </si>
  <si>
    <t>-Căn cứ Thông tư số 38/2025/TT-BKHCN ngày 30 tháng 11 năm 2025 của Bộ Khoa học và Công nghệ quy định về lập dự toán, quản lý sử dụng và quyết toán kinh phí ngân sách nhà nước đối với một số nội dung chi quản lý hoạt động khoa học, công nghệ và đổi mới sáng tạo.</t>
  </si>
  <si>
    <t>- Căn cứ Thông tư số 39/2025/TT-BKHCN ngày 30 tháng 11 năm 2025 của Bộ Khoa học và Công nghệ quy định chi tiết và hướng dẫn về lập dự toán, quản lý sử dụng và quyết toán một số nội dung chi ngân sách nhà nước thực hiện nhiệm vụ khoa học, công nghệ và đổi mới sáng tạo</t>
  </si>
  <si>
    <t>- Căn cứ Thông tư liên tịch số 27/2015/TTLT-BKHCN-BTC ngày 30 tháng 12 năm 2015 của Bộ Tài chính và Bộ Khoa học và Công nghệ quy định khoán chi thực hiện nhiệm vụ khoa học và công nghệ sử dụng ngân sách nhà nước.</t>
  </si>
  <si>
    <t>- Căn cứ Thông tư số 109/2016/TT-BTC ngày 30 tháng 6 năm 2016 của Bộ Tài chính quy định về quản lý, sử dụng và quyết toán kinh phí thực hiện các cuộc điều tra thống kê; Thông tư số 37/2022/TT-BTC ngày 22 tháng 6 năm 2022 sửa đổi Thông tư số 109/2016/TT-BTC.</t>
  </si>
  <si>
    <t>- Căn cứ Thông tư số 194/2012/TT-BTC ngày 15 tháng 11 năm 2012 của Bộ Tài chính hướng dẫn mức chi tạo lập thông tin điện tử nhằm duy trì hoạt động thường xuyên của cơ quan, đơn vị sử dụng ngân sách nhà nước;</t>
  </si>
  <si>
    <t>- Thông tư số 40/2017/TT-BTC ngày 28 tháng 4 năm 2017 của Bộ tài chính quy định chế độ công tác phí, chế độ chi hội nghị; Thông tư số 12/2025/TT-BTC ngày 19 tháng 3 năm 2025 sửa đổi Thông tư số 40/2017/TT-BTC.</t>
  </si>
  <si>
    <t>Thù lao nội dung nghiên cứu: 
- Thông tư số 38/2025/TT-BKHCN ngày 30 tháng 11 năm 2025 của Bộ Khoa học và Công nghệ quy định về lập dự toán, quản lý sử dụng và quyết toán kinh phí ngân sách nhà nước đối với một số nội dung chi quản lý hoạt động khoa học, công nghệ và đổi mới sáng tạo
- Thông tư số 39/2025/TT-BKHCN ngày 30 tháng 11 năm 2025 của Bộ Khoa học và Công nghệ quy định chi tiết và hướng dẫn về lập dự toán, quản lý sử dụng và quyết toán một số nội dung chi ngân sách nhà nước thực hiện nhiệm vụ khoa học, công nghệ và đổi mới sáng tạo
- Quy chế chi tiêu nội bộ ban hành theo Quyết định số 4299/QĐ-ĐHSP ngày 30 tháng 10 năm 2025 của Hiệu trưởng Trường Đại học Sư phạm Thành phố Hồ Chí Minh</t>
  </si>
  <si>
    <t>IX. MỘT SỐ LƯU Ý KHI LẬP DỰ TOÁN</t>
  </si>
  <si>
    <t>1.  Một nội dung nghiên cứu chỉ có tối đa 01 Thành viên chính</t>
  </si>
  <si>
    <t>2. Chủ nhiệm nhiệm vụ:</t>
  </si>
  <si>
    <t>Chi lập mẫu phiếu
a) Lập mẫu phiếu đến 30 chỉ tiêu: tối đa từ 500.000 đến  750.000 đồng/mẫu phiếu.
b) Lập mẫu phiếu đến 40 chỉ tiêu: tối đa từ 750.000 đến  1.000.000 đồng/mẫu phiếu.</t>
  </si>
  <si>
    <t xml:space="preserve"> - Xây dựng trên cơ sở thuyết minh dự kiến khối lượng công việc, chế độ và định mức chi tiêu ngân sách của trường.
 Việc mua sắm phải phù hợp với tiến độ của nhiệm vụ khoa học và công nghệ và trong phạm vi dự toán hàng năm.
- Từ 10 triệu &gt; bao gồm Hợp đồng + Hóa đơn + 3 báo giá, từ 5 triệu đến &lt;10 triệu: bao gồm Hoá đơn + 3 báo giá.
- Dưới 5 triệu:  bao gồm Hóa đơn + 01 báo giá. 
Khi xây dựng thuyết minh, căn cứ từ báo giá tại thời điểm xây dựng Thuyết minh để dự trù và kèm theo báo giá.</t>
  </si>
  <si>
    <t>BẢNG GIẢI TRÌNH CHI TIẾT CÁC KHOẢN CHI</t>
  </si>
  <si>
    <t xml:space="preserve">Thời gian thực hiện nhiệm vụ:  </t>
  </si>
  <si>
    <t>Nội dung 1:…</t>
  </si>
  <si>
    <t>Nội dung 2:…</t>
  </si>
  <si>
    <t>Nội dung 3:…</t>
  </si>
  <si>
    <t>Nội dung 4:…</t>
  </si>
  <si>
    <t>…</t>
  </si>
  <si>
    <r>
      <t xml:space="preserve">Chi mua vật tư, nguyên, nhiên, vật liệu: </t>
    </r>
    <r>
      <rPr>
        <sz val="13"/>
        <color rgb="FF000000"/>
        <rFont val="Times New Roman"/>
        <family val="1"/>
      </rPr>
      <t>(Kèm 03 báo giá)</t>
    </r>
  </si>
  <si>
    <t>Hội thảo khoa học cấp Trường</t>
  </si>
  <si>
    <t>Tài liệu Hội thảo (.. tờ  x  ...đ/tờ)</t>
  </si>
  <si>
    <t>Bằng chữ: ... triệu đồng</t>
  </si>
  <si>
    <t>KT. HIỆU TRƯỜNG</t>
  </si>
  <si>
    <t>CHỦ NHIỆM ĐỀ TÀI/NHIỆM VỤ</t>
  </si>
  <si>
    <t>PHÓ HIỆU TRƯỞNG</t>
  </si>
  <si>
    <r>
      <t xml:space="preserve">Chi sửa chữa, mua sắm tài sản cố định </t>
    </r>
    <r>
      <rPr>
        <sz val="13"/>
        <color rgb="FF000000"/>
        <rFont val="Times New Roman"/>
        <family val="1"/>
      </rPr>
      <t>(Kèm 03 báo giá)</t>
    </r>
  </si>
  <si>
    <t>Phí đăng bài báo quốc tế</t>
  </si>
  <si>
    <t>Phí đăng ký sở hữu trí tuệ (Giải pháp hữu ích, sáng chế)</t>
  </si>
  <si>
    <t>- Đăng ký SHTT (căn cứ Qui chế chi tiêu nội bộ ban hành theo QĐ 4299/QĐ-ĐHSP ngày 30/10/2025:
 Đăng ký quyền tác giả: 10.000.000/đơn
 Đăng ký sáng chế: 30.000.000/đơn
 Mức giá tăng thêm: tùy theo đơn cụ thể</t>
  </si>
  <si>
    <t>Công việc 3.1</t>
  </si>
  <si>
    <t>Công việc 3.2</t>
  </si>
  <si>
    <t>Công việc 2.1</t>
  </si>
  <si>
    <t>Công việc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</si>
</sst>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3"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u/>
      <sz val="11"/>
      <color theme="10"/>
      <name val="Calibri"/>
      <family val="2"/>
      <scheme val="minor"/>
    </font>
    <font>
      <u/>
      <sz val="11"/>
      <color theme="11"/>
      <name val="Calibri"/>
      <family val="2"/>
      <scheme val="minor"/>
    </font>
    <font>
      <b/>
      <sz val="11"/>
      <color theme="1"/>
      <name val="Times New Roman"/>
      <family val="1"/>
    </font>
    <font>
      <b/>
      <i/>
      <sz val="11"/>
      <color theme="1"/>
      <name val="Times New Roman"/>
      <family val="1"/>
    </font>
    <font>
      <i/>
      <sz val="11"/>
      <color theme="1"/>
      <name val="Times New Roman"/>
      <family val="1"/>
    </font>
    <font>
      <b/>
      <sz val="11"/>
      <color indexed="8"/>
      <name val="Times New Roman"/>
      <family val="1"/>
    </font>
    <font>
      <sz val="11"/>
      <color indexed="8"/>
      <name val="Times New Roman"/>
      <family val="1"/>
    </font>
    <font>
      <i/>
      <sz val="11"/>
      <color indexed="8"/>
      <name val="Times New Roman"/>
      <family val="1"/>
    </font>
    <font>
      <b/>
      <sz val="13"/>
      <color theme="1"/>
      <name val="Times New Roman"/>
      <family val="1"/>
    </font>
    <font>
      <sz val="13"/>
      <color theme="1"/>
      <name val="Times New Roman"/>
      <family val="1"/>
    </font>
    <font>
      <i/>
      <sz val="13"/>
      <color theme="1"/>
      <name val="Times New Roman"/>
      <family val="1"/>
    </font>
    <font>
      <b/>
      <sz val="13"/>
      <color theme="1"/>
      <name val="Times New Roman"/>
      <family val="1"/>
      <charset val="163"/>
    </font>
    <font>
      <sz val="13"/>
      <color theme="1"/>
      <name val="Times New Roman"/>
      <family val="1"/>
      <charset val="163"/>
    </font>
    <font>
      <b/>
      <sz val="13"/>
      <name val="Times New Roman"/>
      <family val="1"/>
    </font>
    <font>
      <b/>
      <i/>
      <sz val="13"/>
      <color theme="1"/>
      <name val="Times New Roman"/>
      <family val="1"/>
    </font>
    <font>
      <b/>
      <sz val="13"/>
      <color indexed="8"/>
      <name val="Times New Roman"/>
      <family val="1"/>
    </font>
    <font>
      <b/>
      <sz val="15"/>
      <color theme="1"/>
      <name val="Times New Roman"/>
      <family val="1"/>
    </font>
    <font>
      <b/>
      <sz val="15"/>
      <color indexed="8"/>
      <name val="Times New Roman"/>
      <family val="1"/>
    </font>
    <font>
      <sz val="13"/>
      <color indexed="8"/>
      <name val="Times New Roman"/>
      <family val="1"/>
    </font>
    <font>
      <i/>
      <sz val="13"/>
      <color indexed="8"/>
      <name val="Times New Roman"/>
      <family val="1"/>
    </font>
    <font>
      <b/>
      <i/>
      <sz val="13"/>
      <color indexed="8"/>
      <name val="Times New Roman"/>
      <family val="1"/>
    </font>
    <font>
      <b/>
      <sz val="13"/>
      <color rgb="FF000000"/>
      <name val="Times New Roman"/>
      <family val="1"/>
    </font>
    <font>
      <sz val="13"/>
      <color rgb="FF000000"/>
      <name val="Times New Roman"/>
      <family val="1"/>
    </font>
    <font>
      <b/>
      <i/>
      <sz val="13"/>
      <color rgb="FF000000"/>
      <name val="Times New Roman"/>
      <family val="1"/>
    </font>
    <font>
      <i/>
      <sz val="13"/>
      <color rgb="FF000000"/>
      <name val="Times New Roman"/>
      <family val="1"/>
    </font>
    <font>
      <sz val="13"/>
      <name val="Times New Roman"/>
      <family val="1"/>
    </font>
    <font>
      <sz val="13"/>
      <color rgb="FFFF0000"/>
      <name val="Times New Roman"/>
      <family val="1"/>
    </font>
    <font>
      <sz val="12"/>
      <color rgb="FF000000"/>
      <name val="Times New Roman"/>
      <family val="1"/>
    </font>
  </fonts>
  <fills count="7">
    <fill>
      <patternFill patternType="none"/>
    </fill>
    <fill>
      <patternFill patternType="gray125"/>
    </fill>
    <fill>
      <patternFill patternType="solid">
        <fgColor rgb="FFFFFFFF"/>
        <bgColor indexed="64"/>
      </patternFill>
    </fill>
    <fill>
      <patternFill patternType="solid">
        <fgColor rgb="FFE2F2F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1">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174">
    <xf numFmtId="0" fontId="0" fillId="0" borderId="0" xfId="0"/>
    <xf numFmtId="3" fontId="3" fillId="0" borderId="0" xfId="0" applyNumberFormat="1" applyFont="1"/>
    <xf numFmtId="0" fontId="4" fillId="0" borderId="0" xfId="0" applyFont="1" applyAlignment="1">
      <alignment horizontal="center" vertical="center"/>
    </xf>
    <xf numFmtId="0" fontId="4" fillId="0" borderId="0" xfId="0" applyFont="1"/>
    <xf numFmtId="0" fontId="2" fillId="0" borderId="0" xfId="0" applyFont="1"/>
    <xf numFmtId="0" fontId="2"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2" fillId="0" borderId="0" xfId="0" applyFont="1" applyAlignment="1">
      <alignment horizontal="center" vertical="center"/>
    </xf>
    <xf numFmtId="165" fontId="2" fillId="0" borderId="0" xfId="1" applyNumberFormat="1" applyFont="1" applyAlignment="1">
      <alignment vertical="center"/>
    </xf>
    <xf numFmtId="0" fontId="7" fillId="0" borderId="0" xfId="0" applyFont="1" applyAlignment="1">
      <alignment vertical="center"/>
    </xf>
    <xf numFmtId="165" fontId="2" fillId="0" borderId="0" xfId="0" applyNumberFormat="1" applyFont="1" applyAlignment="1">
      <alignment vertical="center"/>
    </xf>
    <xf numFmtId="0" fontId="2" fillId="0" borderId="0" xfId="0" applyFont="1" applyAlignment="1">
      <alignment vertical="center" wrapText="1"/>
    </xf>
    <xf numFmtId="165" fontId="8" fillId="0" borderId="0" xfId="1" applyNumberFormat="1" applyFont="1" applyAlignment="1">
      <alignment vertical="center"/>
    </xf>
    <xf numFmtId="165" fontId="2" fillId="0" borderId="0" xfId="1" applyNumberFormat="1" applyFont="1" applyBorder="1" applyAlignment="1">
      <alignment vertical="center"/>
    </xf>
    <xf numFmtId="165" fontId="7" fillId="0" borderId="0" xfId="0" applyNumberFormat="1" applyFont="1" applyAlignment="1">
      <alignment vertical="center"/>
    </xf>
    <xf numFmtId="165" fontId="2" fillId="0" borderId="0" xfId="1" applyNumberFormat="1" applyFont="1" applyFill="1" applyAlignment="1">
      <alignment vertical="center"/>
    </xf>
    <xf numFmtId="165" fontId="2" fillId="0" borderId="0" xfId="1" applyNumberFormat="1" applyFont="1" applyFill="1" applyBorder="1" applyAlignment="1">
      <alignment vertical="center"/>
    </xf>
    <xf numFmtId="165" fontId="8" fillId="0" borderId="0" xfId="1" applyNumberFormat="1" applyFont="1" applyFill="1" applyAlignment="1">
      <alignment vertical="center"/>
    </xf>
    <xf numFmtId="165" fontId="8" fillId="0" borderId="0" xfId="0" applyNumberFormat="1" applyFont="1" applyAlignment="1">
      <alignment vertical="center"/>
    </xf>
    <xf numFmtId="0" fontId="2" fillId="0" borderId="0" xfId="0" applyFont="1" applyAlignment="1">
      <alignment horizontal="center" vertical="center" wrapText="1"/>
    </xf>
    <xf numFmtId="165" fontId="7" fillId="0" borderId="0" xfId="1" applyNumberFormat="1" applyFont="1" applyAlignment="1">
      <alignment vertical="center"/>
    </xf>
    <xf numFmtId="164" fontId="2" fillId="0" borderId="0" xfId="1" applyFont="1" applyAlignment="1">
      <alignment vertical="center"/>
    </xf>
    <xf numFmtId="165" fontId="4" fillId="0" borderId="0" xfId="1" applyNumberFormat="1" applyFont="1"/>
    <xf numFmtId="165" fontId="4" fillId="0" borderId="0" xfId="1" applyNumberFormat="1" applyFont="1" applyAlignment="1">
      <alignment horizontal="center" vertical="center"/>
    </xf>
    <xf numFmtId="165" fontId="2" fillId="0" borderId="0" xfId="1" applyNumberFormat="1" applyFont="1"/>
    <xf numFmtId="0" fontId="2" fillId="0" borderId="0" xfId="0" applyFont="1" applyAlignment="1">
      <alignment horizontal="center"/>
    </xf>
    <xf numFmtId="0" fontId="14" fillId="0" borderId="0" xfId="0" applyFo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wrapText="1"/>
    </xf>
    <xf numFmtId="0" fontId="16" fillId="0" borderId="0" xfId="0" applyFont="1" applyAlignment="1">
      <alignment vertical="center" wrapText="1"/>
    </xf>
    <xf numFmtId="165" fontId="14" fillId="0" borderId="0" xfId="1" applyNumberFormat="1" applyFont="1" applyAlignment="1">
      <alignment vertical="center"/>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Alignment="1">
      <alignment horizontal="center" vertical="center"/>
    </xf>
    <xf numFmtId="0" fontId="14" fillId="0" borderId="0" xfId="0" applyFont="1" applyAlignment="1">
      <alignment vertical="top"/>
    </xf>
    <xf numFmtId="0" fontId="13" fillId="6" borderId="0" xfId="0" applyFont="1" applyFill="1" applyAlignment="1">
      <alignment horizontal="center" vertical="top"/>
    </xf>
    <xf numFmtId="0" fontId="13" fillId="6" borderId="0" xfId="0" applyFont="1" applyFill="1" applyAlignment="1">
      <alignment vertical="top" wrapText="1"/>
    </xf>
    <xf numFmtId="0" fontId="13"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15" fillId="0" borderId="0" xfId="0" applyFont="1" applyAlignment="1">
      <alignment vertical="top" wrapText="1"/>
    </xf>
    <xf numFmtId="0" fontId="14" fillId="0" borderId="0" xfId="0" quotePrefix="1" applyFont="1" applyAlignment="1">
      <alignment vertical="top" wrapText="1"/>
    </xf>
    <xf numFmtId="0" fontId="13" fillId="6" borderId="0" xfId="0" applyFont="1" applyFill="1" applyAlignment="1">
      <alignment horizontal="center" vertical="center"/>
    </xf>
    <xf numFmtId="0" fontId="13" fillId="6" borderId="0" xfId="0" applyFont="1" applyFill="1" applyAlignment="1">
      <alignment vertical="center" wrapText="1"/>
    </xf>
    <xf numFmtId="0" fontId="13" fillId="0" borderId="0" xfId="0" applyFont="1" applyAlignment="1">
      <alignment vertical="center"/>
    </xf>
    <xf numFmtId="165" fontId="2" fillId="0" borderId="1" xfId="1" applyNumberFormat="1" applyFont="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horizontal="left" vertical="center"/>
    </xf>
    <xf numFmtId="0" fontId="13" fillId="0" borderId="0" xfId="0" applyFont="1" applyAlignment="1">
      <alignment vertical="center" wrapText="1"/>
    </xf>
    <xf numFmtId="0" fontId="1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165" fontId="23" fillId="0" borderId="1" xfId="1"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65" fontId="25" fillId="0" borderId="1" xfId="1" applyNumberFormat="1" applyFont="1" applyBorder="1" applyAlignment="1">
      <alignment horizontal="center" vertical="center" wrapText="1"/>
    </xf>
    <xf numFmtId="0" fontId="20"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165" fontId="13" fillId="0" borderId="1" xfId="1" applyNumberFormat="1" applyFont="1" applyBorder="1" applyAlignment="1">
      <alignment horizontal="center" vertical="center"/>
    </xf>
    <xf numFmtId="164" fontId="26" fillId="2" borderId="1" xfId="1"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165" fontId="19" fillId="0" borderId="1" xfId="1" applyNumberFormat="1" applyFont="1" applyBorder="1" applyAlignment="1">
      <alignment vertical="center"/>
    </xf>
    <xf numFmtId="0" fontId="14" fillId="0" borderId="1" xfId="0" applyFont="1" applyBorder="1" applyAlignment="1">
      <alignment horizontal="right" vertical="center"/>
    </xf>
    <xf numFmtId="0" fontId="27" fillId="0" borderId="1" xfId="0" applyFont="1" applyBorder="1" applyAlignment="1">
      <alignment vertical="center" wrapText="1"/>
    </xf>
    <xf numFmtId="165" fontId="14" fillId="0" borderId="1" xfId="1" applyNumberFormat="1" applyFont="1" applyBorder="1" applyAlignment="1">
      <alignment vertical="center"/>
    </xf>
    <xf numFmtId="164" fontId="14" fillId="0" borderId="1" xfId="1" applyFont="1" applyBorder="1" applyAlignment="1">
      <alignment vertical="center"/>
    </xf>
    <xf numFmtId="0" fontId="14" fillId="0" borderId="1" xfId="0" applyFont="1" applyBorder="1" applyAlignment="1">
      <alignment horizontal="center" vertical="center"/>
    </xf>
    <xf numFmtId="0" fontId="13" fillId="0" borderId="1" xfId="0" applyFont="1" applyBorder="1" applyAlignment="1">
      <alignment vertical="center"/>
    </xf>
    <xf numFmtId="165" fontId="13" fillId="0" borderId="1" xfId="1" applyNumberFormat="1" applyFont="1" applyBorder="1" applyAlignment="1">
      <alignment vertical="center"/>
    </xf>
    <xf numFmtId="3" fontId="13" fillId="0" borderId="1" xfId="0" applyNumberFormat="1" applyFont="1" applyBorder="1" applyAlignment="1">
      <alignment vertical="center"/>
    </xf>
    <xf numFmtId="0" fontId="14" fillId="0" borderId="0" xfId="0" applyFont="1" applyAlignment="1">
      <alignment horizontal="right" vertical="center"/>
    </xf>
    <xf numFmtId="164" fontId="14" fillId="0" borderId="0" xfId="1" applyFont="1" applyAlignment="1">
      <alignment vertical="center"/>
    </xf>
    <xf numFmtId="0" fontId="26" fillId="3" borderId="1" xfId="0" applyFont="1" applyFill="1" applyBorder="1" applyAlignment="1">
      <alignment horizontal="center" vertical="center" wrapText="1"/>
    </xf>
    <xf numFmtId="0" fontId="26" fillId="3" borderId="1" xfId="0" applyFont="1" applyFill="1" applyBorder="1" applyAlignment="1">
      <alignment vertical="center" wrapText="1"/>
    </xf>
    <xf numFmtId="0" fontId="28" fillId="3" borderId="1" xfId="0" applyFont="1" applyFill="1" applyBorder="1" applyAlignment="1">
      <alignment horizontal="center" vertical="center" wrapText="1"/>
    </xf>
    <xf numFmtId="3" fontId="26" fillId="3" borderId="1" xfId="0" applyNumberFormat="1" applyFont="1" applyFill="1" applyBorder="1" applyAlignment="1">
      <alignment horizontal="right" vertical="center"/>
    </xf>
    <xf numFmtId="164" fontId="26" fillId="3" borderId="1" xfId="1" applyFont="1" applyFill="1" applyBorder="1" applyAlignment="1">
      <alignment horizontal="right" vertical="center"/>
    </xf>
    <xf numFmtId="165" fontId="28" fillId="3" borderId="1" xfId="1" applyNumberFormat="1" applyFont="1" applyFill="1" applyBorder="1" applyAlignment="1">
      <alignment horizontal="right" vertical="center"/>
    </xf>
    <xf numFmtId="165" fontId="26" fillId="3" borderId="1" xfId="1" applyNumberFormat="1" applyFont="1" applyFill="1" applyBorder="1" applyAlignment="1">
      <alignment horizontal="right"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3" fontId="26" fillId="0" borderId="1" xfId="0" applyNumberFormat="1" applyFont="1" applyBorder="1" applyAlignment="1">
      <alignment horizontal="right" vertical="center"/>
    </xf>
    <xf numFmtId="164" fontId="27" fillId="0" borderId="1" xfId="1" applyFont="1" applyBorder="1" applyAlignment="1">
      <alignment horizontal="right" vertical="center"/>
    </xf>
    <xf numFmtId="165" fontId="26" fillId="0" borderId="1" xfId="1" applyNumberFormat="1" applyFont="1" applyBorder="1" applyAlignment="1">
      <alignment horizontal="right"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right" vertical="center"/>
    </xf>
    <xf numFmtId="165" fontId="27" fillId="0" borderId="1" xfId="1" applyNumberFormat="1" applyFont="1" applyBorder="1" applyAlignment="1">
      <alignment horizontal="right" vertical="center"/>
    </xf>
    <xf numFmtId="165" fontId="27" fillId="0" borderId="1" xfId="1" applyNumberFormat="1" applyFont="1" applyBorder="1" applyAlignment="1">
      <alignment vertical="center"/>
    </xf>
    <xf numFmtId="164" fontId="26" fillId="0" borderId="1" xfId="1" applyFont="1" applyBorder="1" applyAlignment="1">
      <alignment horizontal="right" vertical="center"/>
    </xf>
    <xf numFmtId="0" fontId="27" fillId="2" borderId="1" xfId="0" applyFont="1" applyFill="1" applyBorder="1" applyAlignment="1">
      <alignment horizontal="center" vertical="center" wrapText="1"/>
    </xf>
    <xf numFmtId="9" fontId="27" fillId="0" borderId="1" xfId="0" applyNumberFormat="1" applyFont="1" applyBorder="1" applyAlignment="1">
      <alignment horizontal="right" vertical="center"/>
    </xf>
    <xf numFmtId="0" fontId="26" fillId="3" borderId="1" xfId="0" applyFont="1" applyFill="1" applyBorder="1" applyAlignment="1">
      <alignment horizontal="left" vertical="center" wrapText="1"/>
    </xf>
    <xf numFmtId="164" fontId="26" fillId="3" borderId="1" xfId="1" applyFont="1" applyFill="1" applyBorder="1" applyAlignment="1">
      <alignment horizontal="left" vertical="center" wrapText="1"/>
    </xf>
    <xf numFmtId="0" fontId="27" fillId="0" borderId="1" xfId="0" applyFont="1" applyBorder="1" applyAlignment="1">
      <alignment vertical="center"/>
    </xf>
    <xf numFmtId="164" fontId="27" fillId="0" borderId="1" xfId="1" applyFont="1" applyBorder="1" applyAlignment="1">
      <alignment vertical="center"/>
    </xf>
    <xf numFmtId="165" fontId="27" fillId="0" borderId="1" xfId="1" applyNumberFormat="1" applyFont="1" applyBorder="1" applyAlignment="1">
      <alignment vertical="center" wrapText="1"/>
    </xf>
    <xf numFmtId="164" fontId="26" fillId="3" borderId="1" xfId="1" applyFont="1" applyFill="1" applyBorder="1" applyAlignment="1">
      <alignment vertical="center" wrapText="1"/>
    </xf>
    <xf numFmtId="0" fontId="29" fillId="0" borderId="1" xfId="0" applyFont="1" applyBorder="1" applyAlignment="1">
      <alignment horizontal="right" vertical="center" wrapText="1"/>
    </xf>
    <xf numFmtId="164" fontId="29" fillId="0" borderId="1" xfId="1" applyFont="1" applyBorder="1" applyAlignment="1">
      <alignment horizontal="right" vertical="center" wrapText="1"/>
    </xf>
    <xf numFmtId="165" fontId="29" fillId="0" borderId="1" xfId="1" applyNumberFormat="1" applyFont="1" applyBorder="1" applyAlignment="1">
      <alignment horizontal="right" vertical="center" wrapText="1"/>
    </xf>
    <xf numFmtId="165" fontId="27" fillId="0" borderId="1" xfId="1" applyNumberFormat="1" applyFont="1" applyBorder="1" applyAlignment="1">
      <alignment horizontal="right"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xf>
    <xf numFmtId="0" fontId="29" fillId="0" borderId="1" xfId="0" applyFont="1" applyBorder="1" applyAlignment="1">
      <alignment horizontal="center" vertical="center" wrapText="1"/>
    </xf>
    <xf numFmtId="165" fontId="28" fillId="0" borderId="1" xfId="1" applyNumberFormat="1" applyFont="1" applyBorder="1" applyAlignment="1">
      <alignment horizontal="right" vertical="center" wrapText="1"/>
    </xf>
    <xf numFmtId="0" fontId="30" fillId="0" borderId="1" xfId="50" applyFont="1" applyBorder="1" applyAlignment="1">
      <alignment horizontal="left" vertical="top" wrapText="1"/>
    </xf>
    <xf numFmtId="0" fontId="14" fillId="0" borderId="1" xfId="0" applyFont="1" applyBorder="1" applyAlignment="1">
      <alignment horizontal="center" vertical="center" wrapText="1"/>
    </xf>
    <xf numFmtId="0" fontId="14" fillId="0" borderId="1" xfId="0" applyFont="1" applyBorder="1" applyAlignment="1">
      <alignment horizontal="right" vertical="center" wrapText="1"/>
    </xf>
    <xf numFmtId="0" fontId="15" fillId="0" borderId="1" xfId="0" applyFont="1" applyBorder="1" applyAlignment="1">
      <alignment horizontal="right" vertical="center" wrapText="1"/>
    </xf>
    <xf numFmtId="164" fontId="15" fillId="0" borderId="1" xfId="1" applyFont="1" applyBorder="1" applyAlignment="1">
      <alignment horizontal="right" vertical="center" wrapText="1"/>
    </xf>
    <xf numFmtId="165" fontId="30" fillId="0" borderId="1" xfId="1" applyNumberFormat="1" applyFont="1" applyBorder="1" applyAlignment="1">
      <alignment horizontal="right" vertical="top" wrapText="1"/>
    </xf>
    <xf numFmtId="165" fontId="14" fillId="0" borderId="1" xfId="1" applyNumberFormat="1" applyFont="1" applyFill="1" applyBorder="1" applyAlignment="1">
      <alignment horizontal="right" vertical="center" wrapText="1"/>
    </xf>
    <xf numFmtId="164" fontId="14" fillId="0" borderId="1" xfId="1" applyFont="1" applyBorder="1" applyAlignment="1">
      <alignment horizontal="right" vertical="center" wrapText="1"/>
    </xf>
    <xf numFmtId="0" fontId="30" fillId="0" borderId="1" xfId="50" applyFont="1" applyBorder="1" applyAlignment="1">
      <alignment horizontal="left" vertical="center" wrapText="1"/>
    </xf>
    <xf numFmtId="165" fontId="30" fillId="0" borderId="1" xfId="1" applyNumberFormat="1" applyFont="1" applyBorder="1" applyAlignment="1">
      <alignment horizontal="right" vertical="center" wrapText="1"/>
    </xf>
    <xf numFmtId="165" fontId="29" fillId="0" borderId="1" xfId="1" applyNumberFormat="1" applyFont="1" applyFill="1" applyBorder="1" applyAlignment="1">
      <alignment horizontal="right" vertical="center" wrapText="1"/>
    </xf>
    <xf numFmtId="165" fontId="27" fillId="0" borderId="1" xfId="1" applyNumberFormat="1" applyFont="1" applyFill="1" applyBorder="1" applyAlignment="1">
      <alignment horizontal="right" vertical="center" wrapText="1"/>
    </xf>
    <xf numFmtId="165" fontId="27" fillId="0" borderId="1" xfId="1" applyNumberFormat="1" applyFont="1" applyFill="1" applyBorder="1" applyAlignment="1">
      <alignment vertical="center"/>
    </xf>
    <xf numFmtId="0" fontId="28" fillId="0" borderId="1" xfId="0" applyFont="1" applyBorder="1" applyAlignment="1">
      <alignment vertical="center" wrapText="1"/>
    </xf>
    <xf numFmtId="0" fontId="28" fillId="0" borderId="1" xfId="0" applyFont="1" applyBorder="1" applyAlignment="1">
      <alignment horizontal="right" vertical="center" wrapText="1"/>
    </xf>
    <xf numFmtId="164" fontId="28" fillId="0" borderId="1" xfId="1" applyFont="1" applyBorder="1" applyAlignment="1">
      <alignment horizontal="right" vertical="center" wrapText="1"/>
    </xf>
    <xf numFmtId="165" fontId="28" fillId="0" borderId="1" xfId="1" applyNumberFormat="1" applyFont="1" applyFill="1" applyBorder="1" applyAlignment="1">
      <alignment horizontal="right" vertical="center" wrapText="1"/>
    </xf>
    <xf numFmtId="0" fontId="27" fillId="0" borderId="1" xfId="0" applyFont="1" applyBorder="1" applyAlignment="1">
      <alignment horizontal="right" vertical="center" wrapText="1"/>
    </xf>
    <xf numFmtId="164" fontId="27" fillId="0" borderId="1" xfId="1" applyFont="1" applyBorder="1" applyAlignment="1">
      <alignment horizontal="right" vertical="center" wrapText="1"/>
    </xf>
    <xf numFmtId="0" fontId="29" fillId="0" borderId="1" xfId="0" applyFont="1" applyBorder="1" applyAlignment="1">
      <alignment vertical="center" wrapText="1"/>
    </xf>
    <xf numFmtId="9" fontId="27" fillId="0" borderId="1" xfId="0" applyNumberFormat="1" applyFont="1" applyBorder="1" applyAlignment="1">
      <alignment horizontal="right" vertical="center" wrapText="1"/>
    </xf>
    <xf numFmtId="165" fontId="26" fillId="4" borderId="1" xfId="1" applyNumberFormat="1" applyFont="1" applyFill="1" applyBorder="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164" fontId="29" fillId="0" borderId="0" xfId="1" applyFont="1" applyAlignment="1">
      <alignment horizontal="center" vertical="center"/>
    </xf>
    <xf numFmtId="165" fontId="29" fillId="0" borderId="0" xfId="1" applyNumberFormat="1" applyFont="1" applyAlignment="1">
      <alignment horizontal="center" vertical="center"/>
    </xf>
    <xf numFmtId="0" fontId="13" fillId="0" borderId="0" xfId="0" applyFont="1" applyAlignment="1">
      <alignment horizontal="center" vertical="center"/>
    </xf>
    <xf numFmtId="165" fontId="14" fillId="0" borderId="0" xfId="0" applyNumberFormat="1" applyFont="1" applyAlignment="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2" fillId="0" borderId="1" xfId="0" applyFont="1" applyBorder="1" applyAlignment="1">
      <alignment vertical="center"/>
    </xf>
    <xf numFmtId="0" fontId="32" fillId="0" borderId="1" xfId="0" applyFont="1" applyBorder="1" applyAlignment="1">
      <alignment vertical="center" wrapText="1"/>
    </xf>
    <xf numFmtId="0" fontId="14" fillId="0" borderId="0" xfId="0" quotePrefix="1" applyFont="1" applyAlignment="1">
      <alignment wrapText="1"/>
    </xf>
    <xf numFmtId="0" fontId="20" fillId="0" borderId="0" xfId="0" applyFont="1" applyAlignment="1">
      <alignment horizontal="left" vertical="center"/>
    </xf>
    <xf numFmtId="0" fontId="30" fillId="0" borderId="0" xfId="0" quotePrefix="1" applyFont="1" applyAlignment="1">
      <alignment horizontal="left" vertical="center" wrapText="1"/>
    </xf>
    <xf numFmtId="0" fontId="22" fillId="0" borderId="0" xfId="0" applyFont="1" applyAlignment="1">
      <alignment horizontal="center" vertical="center"/>
    </xf>
    <xf numFmtId="0" fontId="18" fillId="0" borderId="1" xfId="0" applyFont="1" applyBorder="1" applyAlignment="1">
      <alignment horizontal="center" vertical="center" wrapText="1"/>
    </xf>
    <xf numFmtId="0" fontId="12" fillId="0" borderId="0" xfId="0" applyFont="1" applyAlignment="1">
      <alignment horizontal="right" vertical="center"/>
    </xf>
    <xf numFmtId="3" fontId="20" fillId="0" borderId="1" xfId="1" applyNumberFormat="1" applyFont="1" applyBorder="1" applyAlignment="1">
      <alignment horizontal="center" vertical="center" wrapText="1"/>
    </xf>
    <xf numFmtId="3" fontId="20" fillId="0" borderId="1" xfId="1" applyNumberFormat="1" applyFont="1" applyBorder="1" applyAlignment="1">
      <alignment horizontal="right" vertical="center" wrapText="1"/>
    </xf>
    <xf numFmtId="0" fontId="26" fillId="2" borderId="1" xfId="0" applyFont="1" applyFill="1" applyBorder="1" applyAlignment="1">
      <alignment horizontal="center" vertical="center" wrapText="1"/>
    </xf>
    <xf numFmtId="0" fontId="21" fillId="0" borderId="0" xfId="0" applyFont="1" applyAlignment="1">
      <alignment horizontal="center"/>
    </xf>
    <xf numFmtId="165" fontId="13"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165" fontId="28" fillId="2" borderId="1" xfId="1" applyNumberFormat="1" applyFont="1" applyFill="1" applyBorder="1" applyAlignment="1">
      <alignment horizontal="center" vertical="center" wrapText="1"/>
    </xf>
    <xf numFmtId="0" fontId="13" fillId="0" borderId="0" xfId="0" applyFont="1" applyAlignment="1">
      <alignment horizontal="center" vertical="center" wrapText="1"/>
    </xf>
    <xf numFmtId="0" fontId="26" fillId="4" borderId="1" xfId="0" applyFont="1" applyFill="1" applyBorder="1" applyAlignment="1">
      <alignment horizontal="center" vertical="center"/>
    </xf>
    <xf numFmtId="0" fontId="26" fillId="0" borderId="1" xfId="0" applyFont="1" applyBorder="1" applyAlignment="1">
      <alignment horizontal="center" vertical="center" wrapText="1"/>
    </xf>
    <xf numFmtId="3" fontId="13" fillId="0" borderId="2" xfId="0" applyNumberFormat="1" applyFont="1" applyBorder="1" applyAlignment="1">
      <alignment horizontal="center"/>
    </xf>
    <xf numFmtId="3" fontId="13" fillId="0" borderId="3" xfId="0" applyNumberFormat="1" applyFont="1" applyBorder="1" applyAlignment="1">
      <alignment horizontal="center"/>
    </xf>
    <xf numFmtId="0" fontId="29" fillId="0" borderId="1" xfId="0" applyFont="1" applyBorder="1" applyAlignment="1">
      <alignment horizontal="left" vertical="center"/>
    </xf>
    <xf numFmtId="0" fontId="15" fillId="0" borderId="0" xfId="0" applyFont="1" applyAlignment="1">
      <alignment horizontal="center" vertical="center" wrapText="1"/>
    </xf>
    <xf numFmtId="0" fontId="7" fillId="0" borderId="1" xfId="0" applyFont="1" applyBorder="1" applyAlignment="1">
      <alignment horizontal="center" vertical="center"/>
    </xf>
    <xf numFmtId="0" fontId="21" fillId="0" borderId="0" xfId="0" applyFont="1" applyAlignment="1">
      <alignment horizontal="center" vertical="center"/>
    </xf>
    <xf numFmtId="165" fontId="26" fillId="2" borderId="1" xfId="1" applyNumberFormat="1" applyFont="1" applyFill="1" applyBorder="1" applyAlignment="1">
      <alignment horizontal="center" vertical="center" wrapText="1"/>
    </xf>
    <xf numFmtId="164" fontId="26" fillId="2" borderId="1" xfId="1" applyFont="1" applyFill="1" applyBorder="1" applyAlignment="1">
      <alignment horizontal="center" vertical="center" wrapText="1"/>
    </xf>
    <xf numFmtId="0" fontId="19" fillId="0" borderId="1" xfId="0" applyFont="1" applyBorder="1" applyAlignment="1">
      <alignment horizontal="center" vertical="center" wrapText="1"/>
    </xf>
    <xf numFmtId="0" fontId="18" fillId="5" borderId="0" xfId="0" applyFont="1" applyFill="1" applyAlignment="1">
      <alignment horizontal="center" vertical="top" wrapText="1"/>
    </xf>
    <xf numFmtId="0" fontId="13" fillId="4" borderId="0" xfId="0" applyFont="1" applyFill="1" applyAlignment="1">
      <alignment horizontal="left" vertical="center" wrapText="1"/>
    </xf>
    <xf numFmtId="0" fontId="14" fillId="0" borderId="0" xfId="0" quotePrefix="1" applyFont="1" applyAlignment="1">
      <alignment horizontal="left" vertical="center" wrapText="1"/>
    </xf>
    <xf numFmtId="0" fontId="14" fillId="0" borderId="0" xfId="0" applyFont="1" applyAlignment="1">
      <alignment horizontal="left" vertical="center" wrapText="1"/>
    </xf>
  </cellXfs>
  <cellStyles count="5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 2" xfId="50" xr:uid="{00000000-0005-0000-0000-000032000000}"/>
  </cellStyles>
  <dxfs count="142">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23"/>
  <sheetViews>
    <sheetView topLeftCell="A19" workbookViewId="0">
      <selection activeCell="C31" sqref="C31:D31"/>
    </sheetView>
  </sheetViews>
  <sheetFormatPr defaultColWidth="8.85546875" defaultRowHeight="15" x14ac:dyDescent="0.25"/>
  <cols>
    <col min="1" max="1" width="7.28515625" style="5" customWidth="1"/>
    <col min="2" max="2" width="55.42578125" style="5" customWidth="1"/>
    <col min="3" max="3" width="16.5703125" style="5" customWidth="1"/>
    <col min="4" max="5" width="14.42578125" style="5" customWidth="1"/>
    <col min="6" max="6" width="36.140625" style="5" customWidth="1"/>
    <col min="7" max="242" width="8.85546875" style="5"/>
    <col min="243" max="243" width="6.42578125" style="5" customWidth="1"/>
    <col min="244" max="244" width="35.85546875" style="5" customWidth="1"/>
    <col min="245" max="245" width="16.42578125" style="5" customWidth="1"/>
    <col min="246" max="246" width="5.42578125" style="5" customWidth="1"/>
    <col min="247" max="247" width="9.42578125" style="5" customWidth="1"/>
    <col min="248" max="248" width="7.42578125" style="5" customWidth="1"/>
    <col min="249" max="249" width="6.42578125" style="5" customWidth="1"/>
    <col min="250" max="250" width="10.85546875" style="5" customWidth="1"/>
    <col min="251" max="251" width="5.42578125" style="5" bestFit="1" customWidth="1"/>
    <col min="252" max="252" width="22.42578125" style="5" bestFit="1" customWidth="1"/>
    <col min="253" max="253" width="12" style="5" bestFit="1" customWidth="1"/>
    <col min="254" max="254" width="10.42578125" style="5" customWidth="1"/>
    <col min="255" max="255" width="17.42578125" style="5" bestFit="1" customWidth="1"/>
    <col min="256" max="256" width="11.42578125" style="5" bestFit="1" customWidth="1"/>
    <col min="257" max="498" width="8.85546875" style="5"/>
    <col min="499" max="499" width="6.42578125" style="5" customWidth="1"/>
    <col min="500" max="500" width="35.85546875" style="5" customWidth="1"/>
    <col min="501" max="501" width="16.42578125" style="5" customWidth="1"/>
    <col min="502" max="502" width="5.42578125" style="5" customWidth="1"/>
    <col min="503" max="503" width="9.42578125" style="5" customWidth="1"/>
    <col min="504" max="504" width="7.42578125" style="5" customWidth="1"/>
    <col min="505" max="505" width="6.42578125" style="5" customWidth="1"/>
    <col min="506" max="506" width="10.85546875" style="5" customWidth="1"/>
    <col min="507" max="507" width="5.42578125" style="5" bestFit="1" customWidth="1"/>
    <col min="508" max="508" width="22.42578125" style="5" bestFit="1" customWidth="1"/>
    <col min="509" max="509" width="12" style="5" bestFit="1" customWidth="1"/>
    <col min="510" max="510" width="10.42578125" style="5" customWidth="1"/>
    <col min="511" max="511" width="17.42578125" style="5" bestFit="1" customWidth="1"/>
    <col min="512" max="512" width="11.42578125" style="5" bestFit="1" customWidth="1"/>
    <col min="513" max="754" width="8.85546875" style="5"/>
    <col min="755" max="755" width="6.42578125" style="5" customWidth="1"/>
    <col min="756" max="756" width="35.85546875" style="5" customWidth="1"/>
    <col min="757" max="757" width="16.42578125" style="5" customWidth="1"/>
    <col min="758" max="758" width="5.42578125" style="5" customWidth="1"/>
    <col min="759" max="759" width="9.42578125" style="5" customWidth="1"/>
    <col min="760" max="760" width="7.42578125" style="5" customWidth="1"/>
    <col min="761" max="761" width="6.42578125" style="5" customWidth="1"/>
    <col min="762" max="762" width="10.85546875" style="5" customWidth="1"/>
    <col min="763" max="763" width="5.42578125" style="5" bestFit="1" customWidth="1"/>
    <col min="764" max="764" width="22.42578125" style="5" bestFit="1" customWidth="1"/>
    <col min="765" max="765" width="12" style="5" bestFit="1" customWidth="1"/>
    <col min="766" max="766" width="10.42578125" style="5" customWidth="1"/>
    <col min="767" max="767" width="17.42578125" style="5" bestFit="1" customWidth="1"/>
    <col min="768" max="768" width="11.42578125" style="5" bestFit="1" customWidth="1"/>
    <col min="769" max="1010" width="8.85546875" style="5"/>
    <col min="1011" max="1011" width="6.42578125" style="5" customWidth="1"/>
    <col min="1012" max="1012" width="35.85546875" style="5" customWidth="1"/>
    <col min="1013" max="1013" width="16.42578125" style="5" customWidth="1"/>
    <col min="1014" max="1014" width="5.42578125" style="5" customWidth="1"/>
    <col min="1015" max="1015" width="9.42578125" style="5" customWidth="1"/>
    <col min="1016" max="1016" width="7.42578125" style="5" customWidth="1"/>
    <col min="1017" max="1017" width="6.42578125" style="5" customWidth="1"/>
    <col min="1018" max="1018" width="10.85546875" style="5" customWidth="1"/>
    <col min="1019" max="1019" width="5.42578125" style="5" bestFit="1" customWidth="1"/>
    <col min="1020" max="1020" width="22.42578125" style="5" bestFit="1" customWidth="1"/>
    <col min="1021" max="1021" width="12" style="5" bestFit="1" customWidth="1"/>
    <col min="1022" max="1022" width="10.42578125" style="5" customWidth="1"/>
    <col min="1023" max="1023" width="17.42578125" style="5" bestFit="1" customWidth="1"/>
    <col min="1024" max="1024" width="11.42578125" style="5" bestFit="1" customWidth="1"/>
    <col min="1025" max="1266" width="8.85546875" style="5"/>
    <col min="1267" max="1267" width="6.42578125" style="5" customWidth="1"/>
    <col min="1268" max="1268" width="35.85546875" style="5" customWidth="1"/>
    <col min="1269" max="1269" width="16.42578125" style="5" customWidth="1"/>
    <col min="1270" max="1270" width="5.42578125" style="5" customWidth="1"/>
    <col min="1271" max="1271" width="9.42578125" style="5" customWidth="1"/>
    <col min="1272" max="1272" width="7.42578125" style="5" customWidth="1"/>
    <col min="1273" max="1273" width="6.42578125" style="5" customWidth="1"/>
    <col min="1274" max="1274" width="10.85546875" style="5" customWidth="1"/>
    <col min="1275" max="1275" width="5.42578125" style="5" bestFit="1" customWidth="1"/>
    <col min="1276" max="1276" width="22.42578125" style="5" bestFit="1" customWidth="1"/>
    <col min="1277" max="1277" width="12" style="5" bestFit="1" customWidth="1"/>
    <col min="1278" max="1278" width="10.42578125" style="5" customWidth="1"/>
    <col min="1279" max="1279" width="17.42578125" style="5" bestFit="1" customWidth="1"/>
    <col min="1280" max="1280" width="11.42578125" style="5" bestFit="1" customWidth="1"/>
    <col min="1281" max="1522" width="8.85546875" style="5"/>
    <col min="1523" max="1523" width="6.42578125" style="5" customWidth="1"/>
    <col min="1524" max="1524" width="35.85546875" style="5" customWidth="1"/>
    <col min="1525" max="1525" width="16.42578125" style="5" customWidth="1"/>
    <col min="1526" max="1526" width="5.42578125" style="5" customWidth="1"/>
    <col min="1527" max="1527" width="9.42578125" style="5" customWidth="1"/>
    <col min="1528" max="1528" width="7.42578125" style="5" customWidth="1"/>
    <col min="1529" max="1529" width="6.42578125" style="5" customWidth="1"/>
    <col min="1530" max="1530" width="10.85546875" style="5" customWidth="1"/>
    <col min="1531" max="1531" width="5.42578125" style="5" bestFit="1" customWidth="1"/>
    <col min="1532" max="1532" width="22.42578125" style="5" bestFit="1" customWidth="1"/>
    <col min="1533" max="1533" width="12" style="5" bestFit="1" customWidth="1"/>
    <col min="1534" max="1534" width="10.42578125" style="5" customWidth="1"/>
    <col min="1535" max="1535" width="17.42578125" style="5" bestFit="1" customWidth="1"/>
    <col min="1536" max="1536" width="11.42578125" style="5" bestFit="1" customWidth="1"/>
    <col min="1537" max="1778" width="8.85546875" style="5"/>
    <col min="1779" max="1779" width="6.42578125" style="5" customWidth="1"/>
    <col min="1780" max="1780" width="35.85546875" style="5" customWidth="1"/>
    <col min="1781" max="1781" width="16.42578125" style="5" customWidth="1"/>
    <col min="1782" max="1782" width="5.42578125" style="5" customWidth="1"/>
    <col min="1783" max="1783" width="9.42578125" style="5" customWidth="1"/>
    <col min="1784" max="1784" width="7.42578125" style="5" customWidth="1"/>
    <col min="1785" max="1785" width="6.42578125" style="5" customWidth="1"/>
    <col min="1786" max="1786" width="10.85546875" style="5" customWidth="1"/>
    <col min="1787" max="1787" width="5.42578125" style="5" bestFit="1" customWidth="1"/>
    <col min="1788" max="1788" width="22.42578125" style="5" bestFit="1" customWidth="1"/>
    <col min="1789" max="1789" width="12" style="5" bestFit="1" customWidth="1"/>
    <col min="1790" max="1790" width="10.42578125" style="5" customWidth="1"/>
    <col min="1791" max="1791" width="17.42578125" style="5" bestFit="1" customWidth="1"/>
    <col min="1792" max="1792" width="11.42578125" style="5" bestFit="1" customWidth="1"/>
    <col min="1793" max="2034" width="8.85546875" style="5"/>
    <col min="2035" max="2035" width="6.42578125" style="5" customWidth="1"/>
    <col min="2036" max="2036" width="35.85546875" style="5" customWidth="1"/>
    <col min="2037" max="2037" width="16.42578125" style="5" customWidth="1"/>
    <col min="2038" max="2038" width="5.42578125" style="5" customWidth="1"/>
    <col min="2039" max="2039" width="9.42578125" style="5" customWidth="1"/>
    <col min="2040" max="2040" width="7.42578125" style="5" customWidth="1"/>
    <col min="2041" max="2041" width="6.42578125" style="5" customWidth="1"/>
    <col min="2042" max="2042" width="10.85546875" style="5" customWidth="1"/>
    <col min="2043" max="2043" width="5.42578125" style="5" bestFit="1" customWidth="1"/>
    <col min="2044" max="2044" width="22.42578125" style="5" bestFit="1" customWidth="1"/>
    <col min="2045" max="2045" width="12" style="5" bestFit="1" customWidth="1"/>
    <col min="2046" max="2046" width="10.42578125" style="5" customWidth="1"/>
    <col min="2047" max="2047" width="17.42578125" style="5" bestFit="1" customWidth="1"/>
    <col min="2048" max="2048" width="11.42578125" style="5" bestFit="1" customWidth="1"/>
    <col min="2049" max="2290" width="8.85546875" style="5"/>
    <col min="2291" max="2291" width="6.42578125" style="5" customWidth="1"/>
    <col min="2292" max="2292" width="35.85546875" style="5" customWidth="1"/>
    <col min="2293" max="2293" width="16.42578125" style="5" customWidth="1"/>
    <col min="2294" max="2294" width="5.42578125" style="5" customWidth="1"/>
    <col min="2295" max="2295" width="9.42578125" style="5" customWidth="1"/>
    <col min="2296" max="2296" width="7.42578125" style="5" customWidth="1"/>
    <col min="2297" max="2297" width="6.42578125" style="5" customWidth="1"/>
    <col min="2298" max="2298" width="10.85546875" style="5" customWidth="1"/>
    <col min="2299" max="2299" width="5.42578125" style="5" bestFit="1" customWidth="1"/>
    <col min="2300" max="2300" width="22.42578125" style="5" bestFit="1" customWidth="1"/>
    <col min="2301" max="2301" width="12" style="5" bestFit="1" customWidth="1"/>
    <col min="2302" max="2302" width="10.42578125" style="5" customWidth="1"/>
    <col min="2303" max="2303" width="17.42578125" style="5" bestFit="1" customWidth="1"/>
    <col min="2304" max="2304" width="11.42578125" style="5" bestFit="1" customWidth="1"/>
    <col min="2305" max="2546" width="8.85546875" style="5"/>
    <col min="2547" max="2547" width="6.42578125" style="5" customWidth="1"/>
    <col min="2548" max="2548" width="35.85546875" style="5" customWidth="1"/>
    <col min="2549" max="2549" width="16.42578125" style="5" customWidth="1"/>
    <col min="2550" max="2550" width="5.42578125" style="5" customWidth="1"/>
    <col min="2551" max="2551" width="9.42578125" style="5" customWidth="1"/>
    <col min="2552" max="2552" width="7.42578125" style="5" customWidth="1"/>
    <col min="2553" max="2553" width="6.42578125" style="5" customWidth="1"/>
    <col min="2554" max="2554" width="10.85546875" style="5" customWidth="1"/>
    <col min="2555" max="2555" width="5.42578125" style="5" bestFit="1" customWidth="1"/>
    <col min="2556" max="2556" width="22.42578125" style="5" bestFit="1" customWidth="1"/>
    <col min="2557" max="2557" width="12" style="5" bestFit="1" customWidth="1"/>
    <col min="2558" max="2558" width="10.42578125" style="5" customWidth="1"/>
    <col min="2559" max="2559" width="17.42578125" style="5" bestFit="1" customWidth="1"/>
    <col min="2560" max="2560" width="11.42578125" style="5" bestFit="1" customWidth="1"/>
    <col min="2561" max="2802" width="8.85546875" style="5"/>
    <col min="2803" max="2803" width="6.42578125" style="5" customWidth="1"/>
    <col min="2804" max="2804" width="35.85546875" style="5" customWidth="1"/>
    <col min="2805" max="2805" width="16.42578125" style="5" customWidth="1"/>
    <col min="2806" max="2806" width="5.42578125" style="5" customWidth="1"/>
    <col min="2807" max="2807" width="9.42578125" style="5" customWidth="1"/>
    <col min="2808" max="2808" width="7.42578125" style="5" customWidth="1"/>
    <col min="2809" max="2809" width="6.42578125" style="5" customWidth="1"/>
    <col min="2810" max="2810" width="10.85546875" style="5" customWidth="1"/>
    <col min="2811" max="2811" width="5.42578125" style="5" bestFit="1" customWidth="1"/>
    <col min="2812" max="2812" width="22.42578125" style="5" bestFit="1" customWidth="1"/>
    <col min="2813" max="2813" width="12" style="5" bestFit="1" customWidth="1"/>
    <col min="2814" max="2814" width="10.42578125" style="5" customWidth="1"/>
    <col min="2815" max="2815" width="17.42578125" style="5" bestFit="1" customWidth="1"/>
    <col min="2816" max="2816" width="11.42578125" style="5" bestFit="1" customWidth="1"/>
    <col min="2817" max="3058" width="8.85546875" style="5"/>
    <col min="3059" max="3059" width="6.42578125" style="5" customWidth="1"/>
    <col min="3060" max="3060" width="35.85546875" style="5" customWidth="1"/>
    <col min="3061" max="3061" width="16.42578125" style="5" customWidth="1"/>
    <col min="3062" max="3062" width="5.42578125" style="5" customWidth="1"/>
    <col min="3063" max="3063" width="9.42578125" style="5" customWidth="1"/>
    <col min="3064" max="3064" width="7.42578125" style="5" customWidth="1"/>
    <col min="3065" max="3065" width="6.42578125" style="5" customWidth="1"/>
    <col min="3066" max="3066" width="10.85546875" style="5" customWidth="1"/>
    <col min="3067" max="3067" width="5.42578125" style="5" bestFit="1" customWidth="1"/>
    <col min="3068" max="3068" width="22.42578125" style="5" bestFit="1" customWidth="1"/>
    <col min="3069" max="3069" width="12" style="5" bestFit="1" customWidth="1"/>
    <col min="3070" max="3070" width="10.42578125" style="5" customWidth="1"/>
    <col min="3071" max="3071" width="17.42578125" style="5" bestFit="1" customWidth="1"/>
    <col min="3072" max="3072" width="11.42578125" style="5" bestFit="1" customWidth="1"/>
    <col min="3073" max="3314" width="8.85546875" style="5"/>
    <col min="3315" max="3315" width="6.42578125" style="5" customWidth="1"/>
    <col min="3316" max="3316" width="35.85546875" style="5" customWidth="1"/>
    <col min="3317" max="3317" width="16.42578125" style="5" customWidth="1"/>
    <col min="3318" max="3318" width="5.42578125" style="5" customWidth="1"/>
    <col min="3319" max="3319" width="9.42578125" style="5" customWidth="1"/>
    <col min="3320" max="3320" width="7.42578125" style="5" customWidth="1"/>
    <col min="3321" max="3321" width="6.42578125" style="5" customWidth="1"/>
    <col min="3322" max="3322" width="10.85546875" style="5" customWidth="1"/>
    <col min="3323" max="3323" width="5.42578125" style="5" bestFit="1" customWidth="1"/>
    <col min="3324" max="3324" width="22.42578125" style="5" bestFit="1" customWidth="1"/>
    <col min="3325" max="3325" width="12" style="5" bestFit="1" customWidth="1"/>
    <col min="3326" max="3326" width="10.42578125" style="5" customWidth="1"/>
    <col min="3327" max="3327" width="17.42578125" style="5" bestFit="1" customWidth="1"/>
    <col min="3328" max="3328" width="11.42578125" style="5" bestFit="1" customWidth="1"/>
    <col min="3329" max="3570" width="8.85546875" style="5"/>
    <col min="3571" max="3571" width="6.42578125" style="5" customWidth="1"/>
    <col min="3572" max="3572" width="35.85546875" style="5" customWidth="1"/>
    <col min="3573" max="3573" width="16.42578125" style="5" customWidth="1"/>
    <col min="3574" max="3574" width="5.42578125" style="5" customWidth="1"/>
    <col min="3575" max="3575" width="9.42578125" style="5" customWidth="1"/>
    <col min="3576" max="3576" width="7.42578125" style="5" customWidth="1"/>
    <col min="3577" max="3577" width="6.42578125" style="5" customWidth="1"/>
    <col min="3578" max="3578" width="10.85546875" style="5" customWidth="1"/>
    <col min="3579" max="3579" width="5.42578125" style="5" bestFit="1" customWidth="1"/>
    <col min="3580" max="3580" width="22.42578125" style="5" bestFit="1" customWidth="1"/>
    <col min="3581" max="3581" width="12" style="5" bestFit="1" customWidth="1"/>
    <col min="3582" max="3582" width="10.42578125" style="5" customWidth="1"/>
    <col min="3583" max="3583" width="17.42578125" style="5" bestFit="1" customWidth="1"/>
    <col min="3584" max="3584" width="11.42578125" style="5" bestFit="1" customWidth="1"/>
    <col min="3585" max="3826" width="8.85546875" style="5"/>
    <col min="3827" max="3827" width="6.42578125" style="5" customWidth="1"/>
    <col min="3828" max="3828" width="35.85546875" style="5" customWidth="1"/>
    <col min="3829" max="3829" width="16.42578125" style="5" customWidth="1"/>
    <col min="3830" max="3830" width="5.42578125" style="5" customWidth="1"/>
    <col min="3831" max="3831" width="9.42578125" style="5" customWidth="1"/>
    <col min="3832" max="3832" width="7.42578125" style="5" customWidth="1"/>
    <col min="3833" max="3833" width="6.42578125" style="5" customWidth="1"/>
    <col min="3834" max="3834" width="10.85546875" style="5" customWidth="1"/>
    <col min="3835" max="3835" width="5.42578125" style="5" bestFit="1" customWidth="1"/>
    <col min="3836" max="3836" width="22.42578125" style="5" bestFit="1" customWidth="1"/>
    <col min="3837" max="3837" width="12" style="5" bestFit="1" customWidth="1"/>
    <col min="3838" max="3838" width="10.42578125" style="5" customWidth="1"/>
    <col min="3839" max="3839" width="17.42578125" style="5" bestFit="1" customWidth="1"/>
    <col min="3840" max="3840" width="11.42578125" style="5" bestFit="1" customWidth="1"/>
    <col min="3841" max="4082" width="8.85546875" style="5"/>
    <col min="4083" max="4083" width="6.42578125" style="5" customWidth="1"/>
    <col min="4084" max="4084" width="35.85546875" style="5" customWidth="1"/>
    <col min="4085" max="4085" width="16.42578125" style="5" customWidth="1"/>
    <col min="4086" max="4086" width="5.42578125" style="5" customWidth="1"/>
    <col min="4087" max="4087" width="9.42578125" style="5" customWidth="1"/>
    <col min="4088" max="4088" width="7.42578125" style="5" customWidth="1"/>
    <col min="4089" max="4089" width="6.42578125" style="5" customWidth="1"/>
    <col min="4090" max="4090" width="10.85546875" style="5" customWidth="1"/>
    <col min="4091" max="4091" width="5.42578125" style="5" bestFit="1" customWidth="1"/>
    <col min="4092" max="4092" width="22.42578125" style="5" bestFit="1" customWidth="1"/>
    <col min="4093" max="4093" width="12" style="5" bestFit="1" customWidth="1"/>
    <col min="4094" max="4094" width="10.42578125" style="5" customWidth="1"/>
    <col min="4095" max="4095" width="17.42578125" style="5" bestFit="1" customWidth="1"/>
    <col min="4096" max="4096" width="11.42578125" style="5" bestFit="1" customWidth="1"/>
    <col min="4097" max="4338" width="8.85546875" style="5"/>
    <col min="4339" max="4339" width="6.42578125" style="5" customWidth="1"/>
    <col min="4340" max="4340" width="35.85546875" style="5" customWidth="1"/>
    <col min="4341" max="4341" width="16.42578125" style="5" customWidth="1"/>
    <col min="4342" max="4342" width="5.42578125" style="5" customWidth="1"/>
    <col min="4343" max="4343" width="9.42578125" style="5" customWidth="1"/>
    <col min="4344" max="4344" width="7.42578125" style="5" customWidth="1"/>
    <col min="4345" max="4345" width="6.42578125" style="5" customWidth="1"/>
    <col min="4346" max="4346" width="10.85546875" style="5" customWidth="1"/>
    <col min="4347" max="4347" width="5.42578125" style="5" bestFit="1" customWidth="1"/>
    <col min="4348" max="4348" width="22.42578125" style="5" bestFit="1" customWidth="1"/>
    <col min="4349" max="4349" width="12" style="5" bestFit="1" customWidth="1"/>
    <col min="4350" max="4350" width="10.42578125" style="5" customWidth="1"/>
    <col min="4351" max="4351" width="17.42578125" style="5" bestFit="1" customWidth="1"/>
    <col min="4352" max="4352" width="11.42578125" style="5" bestFit="1" customWidth="1"/>
    <col min="4353" max="4594" width="8.85546875" style="5"/>
    <col min="4595" max="4595" width="6.42578125" style="5" customWidth="1"/>
    <col min="4596" max="4596" width="35.85546875" style="5" customWidth="1"/>
    <col min="4597" max="4597" width="16.42578125" style="5" customWidth="1"/>
    <col min="4598" max="4598" width="5.42578125" style="5" customWidth="1"/>
    <col min="4599" max="4599" width="9.42578125" style="5" customWidth="1"/>
    <col min="4600" max="4600" width="7.42578125" style="5" customWidth="1"/>
    <col min="4601" max="4601" width="6.42578125" style="5" customWidth="1"/>
    <col min="4602" max="4602" width="10.85546875" style="5" customWidth="1"/>
    <col min="4603" max="4603" width="5.42578125" style="5" bestFit="1" customWidth="1"/>
    <col min="4604" max="4604" width="22.42578125" style="5" bestFit="1" customWidth="1"/>
    <col min="4605" max="4605" width="12" style="5" bestFit="1" customWidth="1"/>
    <col min="4606" max="4606" width="10.42578125" style="5" customWidth="1"/>
    <col min="4607" max="4607" width="17.42578125" style="5" bestFit="1" customWidth="1"/>
    <col min="4608" max="4608" width="11.42578125" style="5" bestFit="1" customWidth="1"/>
    <col min="4609" max="4850" width="8.85546875" style="5"/>
    <col min="4851" max="4851" width="6.42578125" style="5" customWidth="1"/>
    <col min="4852" max="4852" width="35.85546875" style="5" customWidth="1"/>
    <col min="4853" max="4853" width="16.42578125" style="5" customWidth="1"/>
    <col min="4854" max="4854" width="5.42578125" style="5" customWidth="1"/>
    <col min="4855" max="4855" width="9.42578125" style="5" customWidth="1"/>
    <col min="4856" max="4856" width="7.42578125" style="5" customWidth="1"/>
    <col min="4857" max="4857" width="6.42578125" style="5" customWidth="1"/>
    <col min="4858" max="4858" width="10.85546875" style="5" customWidth="1"/>
    <col min="4859" max="4859" width="5.42578125" style="5" bestFit="1" customWidth="1"/>
    <col min="4860" max="4860" width="22.42578125" style="5" bestFit="1" customWidth="1"/>
    <col min="4861" max="4861" width="12" style="5" bestFit="1" customWidth="1"/>
    <col min="4862" max="4862" width="10.42578125" style="5" customWidth="1"/>
    <col min="4863" max="4863" width="17.42578125" style="5" bestFit="1" customWidth="1"/>
    <col min="4864" max="4864" width="11.42578125" style="5" bestFit="1" customWidth="1"/>
    <col min="4865" max="5106" width="8.85546875" style="5"/>
    <col min="5107" max="5107" width="6.42578125" style="5" customWidth="1"/>
    <col min="5108" max="5108" width="35.85546875" style="5" customWidth="1"/>
    <col min="5109" max="5109" width="16.42578125" style="5" customWidth="1"/>
    <col min="5110" max="5110" width="5.42578125" style="5" customWidth="1"/>
    <col min="5111" max="5111" width="9.42578125" style="5" customWidth="1"/>
    <col min="5112" max="5112" width="7.42578125" style="5" customWidth="1"/>
    <col min="5113" max="5113" width="6.42578125" style="5" customWidth="1"/>
    <col min="5114" max="5114" width="10.85546875" style="5" customWidth="1"/>
    <col min="5115" max="5115" width="5.42578125" style="5" bestFit="1" customWidth="1"/>
    <col min="5116" max="5116" width="22.42578125" style="5" bestFit="1" customWidth="1"/>
    <col min="5117" max="5117" width="12" style="5" bestFit="1" customWidth="1"/>
    <col min="5118" max="5118" width="10.42578125" style="5" customWidth="1"/>
    <col min="5119" max="5119" width="17.42578125" style="5" bestFit="1" customWidth="1"/>
    <col min="5120" max="5120" width="11.42578125" style="5" bestFit="1" customWidth="1"/>
    <col min="5121" max="5362" width="8.85546875" style="5"/>
    <col min="5363" max="5363" width="6.42578125" style="5" customWidth="1"/>
    <col min="5364" max="5364" width="35.85546875" style="5" customWidth="1"/>
    <col min="5365" max="5365" width="16.42578125" style="5" customWidth="1"/>
    <col min="5366" max="5366" width="5.42578125" style="5" customWidth="1"/>
    <col min="5367" max="5367" width="9.42578125" style="5" customWidth="1"/>
    <col min="5368" max="5368" width="7.42578125" style="5" customWidth="1"/>
    <col min="5369" max="5369" width="6.42578125" style="5" customWidth="1"/>
    <col min="5370" max="5370" width="10.85546875" style="5" customWidth="1"/>
    <col min="5371" max="5371" width="5.42578125" style="5" bestFit="1" customWidth="1"/>
    <col min="5372" max="5372" width="22.42578125" style="5" bestFit="1" customWidth="1"/>
    <col min="5373" max="5373" width="12" style="5" bestFit="1" customWidth="1"/>
    <col min="5374" max="5374" width="10.42578125" style="5" customWidth="1"/>
    <col min="5375" max="5375" width="17.42578125" style="5" bestFit="1" customWidth="1"/>
    <col min="5376" max="5376" width="11.42578125" style="5" bestFit="1" customWidth="1"/>
    <col min="5377" max="5618" width="8.85546875" style="5"/>
    <col min="5619" max="5619" width="6.42578125" style="5" customWidth="1"/>
    <col min="5620" max="5620" width="35.85546875" style="5" customWidth="1"/>
    <col min="5621" max="5621" width="16.42578125" style="5" customWidth="1"/>
    <col min="5622" max="5622" width="5.42578125" style="5" customWidth="1"/>
    <col min="5623" max="5623" width="9.42578125" style="5" customWidth="1"/>
    <col min="5624" max="5624" width="7.42578125" style="5" customWidth="1"/>
    <col min="5625" max="5625" width="6.42578125" style="5" customWidth="1"/>
    <col min="5626" max="5626" width="10.85546875" style="5" customWidth="1"/>
    <col min="5627" max="5627" width="5.42578125" style="5" bestFit="1" customWidth="1"/>
    <col min="5628" max="5628" width="22.42578125" style="5" bestFit="1" customWidth="1"/>
    <col min="5629" max="5629" width="12" style="5" bestFit="1" customWidth="1"/>
    <col min="5630" max="5630" width="10.42578125" style="5" customWidth="1"/>
    <col min="5631" max="5631" width="17.42578125" style="5" bestFit="1" customWidth="1"/>
    <col min="5632" max="5632" width="11.42578125" style="5" bestFit="1" customWidth="1"/>
    <col min="5633" max="5874" width="8.85546875" style="5"/>
    <col min="5875" max="5875" width="6.42578125" style="5" customWidth="1"/>
    <col min="5876" max="5876" width="35.85546875" style="5" customWidth="1"/>
    <col min="5877" max="5877" width="16.42578125" style="5" customWidth="1"/>
    <col min="5878" max="5878" width="5.42578125" style="5" customWidth="1"/>
    <col min="5879" max="5879" width="9.42578125" style="5" customWidth="1"/>
    <col min="5880" max="5880" width="7.42578125" style="5" customWidth="1"/>
    <col min="5881" max="5881" width="6.42578125" style="5" customWidth="1"/>
    <col min="5882" max="5882" width="10.85546875" style="5" customWidth="1"/>
    <col min="5883" max="5883" width="5.42578125" style="5" bestFit="1" customWidth="1"/>
    <col min="5884" max="5884" width="22.42578125" style="5" bestFit="1" customWidth="1"/>
    <col min="5885" max="5885" width="12" style="5" bestFit="1" customWidth="1"/>
    <col min="5886" max="5886" width="10.42578125" style="5" customWidth="1"/>
    <col min="5887" max="5887" width="17.42578125" style="5" bestFit="1" customWidth="1"/>
    <col min="5888" max="5888" width="11.42578125" style="5" bestFit="1" customWidth="1"/>
    <col min="5889" max="6130" width="8.85546875" style="5"/>
    <col min="6131" max="6131" width="6.42578125" style="5" customWidth="1"/>
    <col min="6132" max="6132" width="35.85546875" style="5" customWidth="1"/>
    <col min="6133" max="6133" width="16.42578125" style="5" customWidth="1"/>
    <col min="6134" max="6134" width="5.42578125" style="5" customWidth="1"/>
    <col min="6135" max="6135" width="9.42578125" style="5" customWidth="1"/>
    <col min="6136" max="6136" width="7.42578125" style="5" customWidth="1"/>
    <col min="6137" max="6137" width="6.42578125" style="5" customWidth="1"/>
    <col min="6138" max="6138" width="10.85546875" style="5" customWidth="1"/>
    <col min="6139" max="6139" width="5.42578125" style="5" bestFit="1" customWidth="1"/>
    <col min="6140" max="6140" width="22.42578125" style="5" bestFit="1" customWidth="1"/>
    <col min="6141" max="6141" width="12" style="5" bestFit="1" customWidth="1"/>
    <col min="6142" max="6142" width="10.42578125" style="5" customWidth="1"/>
    <col min="6143" max="6143" width="17.42578125" style="5" bestFit="1" customWidth="1"/>
    <col min="6144" max="6144" width="11.42578125" style="5" bestFit="1" customWidth="1"/>
    <col min="6145" max="6386" width="8.85546875" style="5"/>
    <col min="6387" max="6387" width="6.42578125" style="5" customWidth="1"/>
    <col min="6388" max="6388" width="35.85546875" style="5" customWidth="1"/>
    <col min="6389" max="6389" width="16.42578125" style="5" customWidth="1"/>
    <col min="6390" max="6390" width="5.42578125" style="5" customWidth="1"/>
    <col min="6391" max="6391" width="9.42578125" style="5" customWidth="1"/>
    <col min="6392" max="6392" width="7.42578125" style="5" customWidth="1"/>
    <col min="6393" max="6393" width="6.42578125" style="5" customWidth="1"/>
    <col min="6394" max="6394" width="10.85546875" style="5" customWidth="1"/>
    <col min="6395" max="6395" width="5.42578125" style="5" bestFit="1" customWidth="1"/>
    <col min="6396" max="6396" width="22.42578125" style="5" bestFit="1" customWidth="1"/>
    <col min="6397" max="6397" width="12" style="5" bestFit="1" customWidth="1"/>
    <col min="6398" max="6398" width="10.42578125" style="5" customWidth="1"/>
    <col min="6399" max="6399" width="17.42578125" style="5" bestFit="1" customWidth="1"/>
    <col min="6400" max="6400" width="11.42578125" style="5" bestFit="1" customWidth="1"/>
    <col min="6401" max="6642" width="8.85546875" style="5"/>
    <col min="6643" max="6643" width="6.42578125" style="5" customWidth="1"/>
    <col min="6644" max="6644" width="35.85546875" style="5" customWidth="1"/>
    <col min="6645" max="6645" width="16.42578125" style="5" customWidth="1"/>
    <col min="6646" max="6646" width="5.42578125" style="5" customWidth="1"/>
    <col min="6647" max="6647" width="9.42578125" style="5" customWidth="1"/>
    <col min="6648" max="6648" width="7.42578125" style="5" customWidth="1"/>
    <col min="6649" max="6649" width="6.42578125" style="5" customWidth="1"/>
    <col min="6650" max="6650" width="10.85546875" style="5" customWidth="1"/>
    <col min="6651" max="6651" width="5.42578125" style="5" bestFit="1" customWidth="1"/>
    <col min="6652" max="6652" width="22.42578125" style="5" bestFit="1" customWidth="1"/>
    <col min="6653" max="6653" width="12" style="5" bestFit="1" customWidth="1"/>
    <col min="6654" max="6654" width="10.42578125" style="5" customWidth="1"/>
    <col min="6655" max="6655" width="17.42578125" style="5" bestFit="1" customWidth="1"/>
    <col min="6656" max="6656" width="11.42578125" style="5" bestFit="1" customWidth="1"/>
    <col min="6657" max="6898" width="8.85546875" style="5"/>
    <col min="6899" max="6899" width="6.42578125" style="5" customWidth="1"/>
    <col min="6900" max="6900" width="35.85546875" style="5" customWidth="1"/>
    <col min="6901" max="6901" width="16.42578125" style="5" customWidth="1"/>
    <col min="6902" max="6902" width="5.42578125" style="5" customWidth="1"/>
    <col min="6903" max="6903" width="9.42578125" style="5" customWidth="1"/>
    <col min="6904" max="6904" width="7.42578125" style="5" customWidth="1"/>
    <col min="6905" max="6905" width="6.42578125" style="5" customWidth="1"/>
    <col min="6906" max="6906" width="10.85546875" style="5" customWidth="1"/>
    <col min="6907" max="6907" width="5.42578125" style="5" bestFit="1" customWidth="1"/>
    <col min="6908" max="6908" width="22.42578125" style="5" bestFit="1" customWidth="1"/>
    <col min="6909" max="6909" width="12" style="5" bestFit="1" customWidth="1"/>
    <col min="6910" max="6910" width="10.42578125" style="5" customWidth="1"/>
    <col min="6911" max="6911" width="17.42578125" style="5" bestFit="1" customWidth="1"/>
    <col min="6912" max="6912" width="11.42578125" style="5" bestFit="1" customWidth="1"/>
    <col min="6913" max="7154" width="8.85546875" style="5"/>
    <col min="7155" max="7155" width="6.42578125" style="5" customWidth="1"/>
    <col min="7156" max="7156" width="35.85546875" style="5" customWidth="1"/>
    <col min="7157" max="7157" width="16.42578125" style="5" customWidth="1"/>
    <col min="7158" max="7158" width="5.42578125" style="5" customWidth="1"/>
    <col min="7159" max="7159" width="9.42578125" style="5" customWidth="1"/>
    <col min="7160" max="7160" width="7.42578125" style="5" customWidth="1"/>
    <col min="7161" max="7161" width="6.42578125" style="5" customWidth="1"/>
    <col min="7162" max="7162" width="10.85546875" style="5" customWidth="1"/>
    <col min="7163" max="7163" width="5.42578125" style="5" bestFit="1" customWidth="1"/>
    <col min="7164" max="7164" width="22.42578125" style="5" bestFit="1" customWidth="1"/>
    <col min="7165" max="7165" width="12" style="5" bestFit="1" customWidth="1"/>
    <col min="7166" max="7166" width="10.42578125" style="5" customWidth="1"/>
    <col min="7167" max="7167" width="17.42578125" style="5" bestFit="1" customWidth="1"/>
    <col min="7168" max="7168" width="11.42578125" style="5" bestFit="1" customWidth="1"/>
    <col min="7169" max="7410" width="8.85546875" style="5"/>
    <col min="7411" max="7411" width="6.42578125" style="5" customWidth="1"/>
    <col min="7412" max="7412" width="35.85546875" style="5" customWidth="1"/>
    <col min="7413" max="7413" width="16.42578125" style="5" customWidth="1"/>
    <col min="7414" max="7414" width="5.42578125" style="5" customWidth="1"/>
    <col min="7415" max="7415" width="9.42578125" style="5" customWidth="1"/>
    <col min="7416" max="7416" width="7.42578125" style="5" customWidth="1"/>
    <col min="7417" max="7417" width="6.42578125" style="5" customWidth="1"/>
    <col min="7418" max="7418" width="10.85546875" style="5" customWidth="1"/>
    <col min="7419" max="7419" width="5.42578125" style="5" bestFit="1" customWidth="1"/>
    <col min="7420" max="7420" width="22.42578125" style="5" bestFit="1" customWidth="1"/>
    <col min="7421" max="7421" width="12" style="5" bestFit="1" customWidth="1"/>
    <col min="7422" max="7422" width="10.42578125" style="5" customWidth="1"/>
    <col min="7423" max="7423" width="17.42578125" style="5" bestFit="1" customWidth="1"/>
    <col min="7424" max="7424" width="11.42578125" style="5" bestFit="1" customWidth="1"/>
    <col min="7425" max="7666" width="8.85546875" style="5"/>
    <col min="7667" max="7667" width="6.42578125" style="5" customWidth="1"/>
    <col min="7668" max="7668" width="35.85546875" style="5" customWidth="1"/>
    <col min="7669" max="7669" width="16.42578125" style="5" customWidth="1"/>
    <col min="7670" max="7670" width="5.42578125" style="5" customWidth="1"/>
    <col min="7671" max="7671" width="9.42578125" style="5" customWidth="1"/>
    <col min="7672" max="7672" width="7.42578125" style="5" customWidth="1"/>
    <col min="7673" max="7673" width="6.42578125" style="5" customWidth="1"/>
    <col min="7674" max="7674" width="10.85546875" style="5" customWidth="1"/>
    <col min="7675" max="7675" width="5.42578125" style="5" bestFit="1" customWidth="1"/>
    <col min="7676" max="7676" width="22.42578125" style="5" bestFit="1" customWidth="1"/>
    <col min="7677" max="7677" width="12" style="5" bestFit="1" customWidth="1"/>
    <col min="7678" max="7678" width="10.42578125" style="5" customWidth="1"/>
    <col min="7679" max="7679" width="17.42578125" style="5" bestFit="1" customWidth="1"/>
    <col min="7680" max="7680" width="11.42578125" style="5" bestFit="1" customWidth="1"/>
    <col min="7681" max="7922" width="8.85546875" style="5"/>
    <col min="7923" max="7923" width="6.42578125" style="5" customWidth="1"/>
    <col min="7924" max="7924" width="35.85546875" style="5" customWidth="1"/>
    <col min="7925" max="7925" width="16.42578125" style="5" customWidth="1"/>
    <col min="7926" max="7926" width="5.42578125" style="5" customWidth="1"/>
    <col min="7927" max="7927" width="9.42578125" style="5" customWidth="1"/>
    <col min="7928" max="7928" width="7.42578125" style="5" customWidth="1"/>
    <col min="7929" max="7929" width="6.42578125" style="5" customWidth="1"/>
    <col min="7930" max="7930" width="10.85546875" style="5" customWidth="1"/>
    <col min="7931" max="7931" width="5.42578125" style="5" bestFit="1" customWidth="1"/>
    <col min="7932" max="7932" width="22.42578125" style="5" bestFit="1" customWidth="1"/>
    <col min="7933" max="7933" width="12" style="5" bestFit="1" customWidth="1"/>
    <col min="7934" max="7934" width="10.42578125" style="5" customWidth="1"/>
    <col min="7935" max="7935" width="17.42578125" style="5" bestFit="1" customWidth="1"/>
    <col min="7936" max="7936" width="11.42578125" style="5" bestFit="1" customWidth="1"/>
    <col min="7937" max="8178" width="8.85546875" style="5"/>
    <col min="8179" max="8179" width="6.42578125" style="5" customWidth="1"/>
    <col min="8180" max="8180" width="35.85546875" style="5" customWidth="1"/>
    <col min="8181" max="8181" width="16.42578125" style="5" customWidth="1"/>
    <col min="8182" max="8182" width="5.42578125" style="5" customWidth="1"/>
    <col min="8183" max="8183" width="9.42578125" style="5" customWidth="1"/>
    <col min="8184" max="8184" width="7.42578125" style="5" customWidth="1"/>
    <col min="8185" max="8185" width="6.42578125" style="5" customWidth="1"/>
    <col min="8186" max="8186" width="10.85546875" style="5" customWidth="1"/>
    <col min="8187" max="8187" width="5.42578125" style="5" bestFit="1" customWidth="1"/>
    <col min="8188" max="8188" width="22.42578125" style="5" bestFit="1" customWidth="1"/>
    <col min="8189" max="8189" width="12" style="5" bestFit="1" customWidth="1"/>
    <col min="8190" max="8190" width="10.42578125" style="5" customWidth="1"/>
    <col min="8191" max="8191" width="17.42578125" style="5" bestFit="1" customWidth="1"/>
    <col min="8192" max="8192" width="11.42578125" style="5" bestFit="1" customWidth="1"/>
    <col min="8193" max="8434" width="8.85546875" style="5"/>
    <col min="8435" max="8435" width="6.42578125" style="5" customWidth="1"/>
    <col min="8436" max="8436" width="35.85546875" style="5" customWidth="1"/>
    <col min="8437" max="8437" width="16.42578125" style="5" customWidth="1"/>
    <col min="8438" max="8438" width="5.42578125" style="5" customWidth="1"/>
    <col min="8439" max="8439" width="9.42578125" style="5" customWidth="1"/>
    <col min="8440" max="8440" width="7.42578125" style="5" customWidth="1"/>
    <col min="8441" max="8441" width="6.42578125" style="5" customWidth="1"/>
    <col min="8442" max="8442" width="10.85546875" style="5" customWidth="1"/>
    <col min="8443" max="8443" width="5.42578125" style="5" bestFit="1" customWidth="1"/>
    <col min="8444" max="8444" width="22.42578125" style="5" bestFit="1" customWidth="1"/>
    <col min="8445" max="8445" width="12" style="5" bestFit="1" customWidth="1"/>
    <col min="8446" max="8446" width="10.42578125" style="5" customWidth="1"/>
    <col min="8447" max="8447" width="17.42578125" style="5" bestFit="1" customWidth="1"/>
    <col min="8448" max="8448" width="11.42578125" style="5" bestFit="1" customWidth="1"/>
    <col min="8449" max="8690" width="8.85546875" style="5"/>
    <col min="8691" max="8691" width="6.42578125" style="5" customWidth="1"/>
    <col min="8692" max="8692" width="35.85546875" style="5" customWidth="1"/>
    <col min="8693" max="8693" width="16.42578125" style="5" customWidth="1"/>
    <col min="8694" max="8694" width="5.42578125" style="5" customWidth="1"/>
    <col min="8695" max="8695" width="9.42578125" style="5" customWidth="1"/>
    <col min="8696" max="8696" width="7.42578125" style="5" customWidth="1"/>
    <col min="8697" max="8697" width="6.42578125" style="5" customWidth="1"/>
    <col min="8698" max="8698" width="10.85546875" style="5" customWidth="1"/>
    <col min="8699" max="8699" width="5.42578125" style="5" bestFit="1" customWidth="1"/>
    <col min="8700" max="8700" width="22.42578125" style="5" bestFit="1" customWidth="1"/>
    <col min="8701" max="8701" width="12" style="5" bestFit="1" customWidth="1"/>
    <col min="8702" max="8702" width="10.42578125" style="5" customWidth="1"/>
    <col min="8703" max="8703" width="17.42578125" style="5" bestFit="1" customWidth="1"/>
    <col min="8704" max="8704" width="11.42578125" style="5" bestFit="1" customWidth="1"/>
    <col min="8705" max="8946" width="8.85546875" style="5"/>
    <col min="8947" max="8947" width="6.42578125" style="5" customWidth="1"/>
    <col min="8948" max="8948" width="35.85546875" style="5" customWidth="1"/>
    <col min="8949" max="8949" width="16.42578125" style="5" customWidth="1"/>
    <col min="8950" max="8950" width="5.42578125" style="5" customWidth="1"/>
    <col min="8951" max="8951" width="9.42578125" style="5" customWidth="1"/>
    <col min="8952" max="8952" width="7.42578125" style="5" customWidth="1"/>
    <col min="8953" max="8953" width="6.42578125" style="5" customWidth="1"/>
    <col min="8954" max="8954" width="10.85546875" style="5" customWidth="1"/>
    <col min="8955" max="8955" width="5.42578125" style="5" bestFit="1" customWidth="1"/>
    <col min="8956" max="8956" width="22.42578125" style="5" bestFit="1" customWidth="1"/>
    <col min="8957" max="8957" width="12" style="5" bestFit="1" customWidth="1"/>
    <col min="8958" max="8958" width="10.42578125" style="5" customWidth="1"/>
    <col min="8959" max="8959" width="17.42578125" style="5" bestFit="1" customWidth="1"/>
    <col min="8960" max="8960" width="11.42578125" style="5" bestFit="1" customWidth="1"/>
    <col min="8961" max="9202" width="8.85546875" style="5"/>
    <col min="9203" max="9203" width="6.42578125" style="5" customWidth="1"/>
    <col min="9204" max="9204" width="35.85546875" style="5" customWidth="1"/>
    <col min="9205" max="9205" width="16.42578125" style="5" customWidth="1"/>
    <col min="9206" max="9206" width="5.42578125" style="5" customWidth="1"/>
    <col min="9207" max="9207" width="9.42578125" style="5" customWidth="1"/>
    <col min="9208" max="9208" width="7.42578125" style="5" customWidth="1"/>
    <col min="9209" max="9209" width="6.42578125" style="5" customWidth="1"/>
    <col min="9210" max="9210" width="10.85546875" style="5" customWidth="1"/>
    <col min="9211" max="9211" width="5.42578125" style="5" bestFit="1" customWidth="1"/>
    <col min="9212" max="9212" width="22.42578125" style="5" bestFit="1" customWidth="1"/>
    <col min="9213" max="9213" width="12" style="5" bestFit="1" customWidth="1"/>
    <col min="9214" max="9214" width="10.42578125" style="5" customWidth="1"/>
    <col min="9215" max="9215" width="17.42578125" style="5" bestFit="1" customWidth="1"/>
    <col min="9216" max="9216" width="11.42578125" style="5" bestFit="1" customWidth="1"/>
    <col min="9217" max="9458" width="8.85546875" style="5"/>
    <col min="9459" max="9459" width="6.42578125" style="5" customWidth="1"/>
    <col min="9460" max="9460" width="35.85546875" style="5" customWidth="1"/>
    <col min="9461" max="9461" width="16.42578125" style="5" customWidth="1"/>
    <col min="9462" max="9462" width="5.42578125" style="5" customWidth="1"/>
    <col min="9463" max="9463" width="9.42578125" style="5" customWidth="1"/>
    <col min="9464" max="9464" width="7.42578125" style="5" customWidth="1"/>
    <col min="9465" max="9465" width="6.42578125" style="5" customWidth="1"/>
    <col min="9466" max="9466" width="10.85546875" style="5" customWidth="1"/>
    <col min="9467" max="9467" width="5.42578125" style="5" bestFit="1" customWidth="1"/>
    <col min="9468" max="9468" width="22.42578125" style="5" bestFit="1" customWidth="1"/>
    <col min="9469" max="9469" width="12" style="5" bestFit="1" customWidth="1"/>
    <col min="9470" max="9470" width="10.42578125" style="5" customWidth="1"/>
    <col min="9471" max="9471" width="17.42578125" style="5" bestFit="1" customWidth="1"/>
    <col min="9472" max="9472" width="11.42578125" style="5" bestFit="1" customWidth="1"/>
    <col min="9473" max="9714" width="8.85546875" style="5"/>
    <col min="9715" max="9715" width="6.42578125" style="5" customWidth="1"/>
    <col min="9716" max="9716" width="35.85546875" style="5" customWidth="1"/>
    <col min="9717" max="9717" width="16.42578125" style="5" customWidth="1"/>
    <col min="9718" max="9718" width="5.42578125" style="5" customWidth="1"/>
    <col min="9719" max="9719" width="9.42578125" style="5" customWidth="1"/>
    <col min="9720" max="9720" width="7.42578125" style="5" customWidth="1"/>
    <col min="9721" max="9721" width="6.42578125" style="5" customWidth="1"/>
    <col min="9722" max="9722" width="10.85546875" style="5" customWidth="1"/>
    <col min="9723" max="9723" width="5.42578125" style="5" bestFit="1" customWidth="1"/>
    <col min="9724" max="9724" width="22.42578125" style="5" bestFit="1" customWidth="1"/>
    <col min="9725" max="9725" width="12" style="5" bestFit="1" customWidth="1"/>
    <col min="9726" max="9726" width="10.42578125" style="5" customWidth="1"/>
    <col min="9727" max="9727" width="17.42578125" style="5" bestFit="1" customWidth="1"/>
    <col min="9728" max="9728" width="11.42578125" style="5" bestFit="1" customWidth="1"/>
    <col min="9729" max="9970" width="8.85546875" style="5"/>
    <col min="9971" max="9971" width="6.42578125" style="5" customWidth="1"/>
    <col min="9972" max="9972" width="35.85546875" style="5" customWidth="1"/>
    <col min="9973" max="9973" width="16.42578125" style="5" customWidth="1"/>
    <col min="9974" max="9974" width="5.42578125" style="5" customWidth="1"/>
    <col min="9975" max="9975" width="9.42578125" style="5" customWidth="1"/>
    <col min="9976" max="9976" width="7.42578125" style="5" customWidth="1"/>
    <col min="9977" max="9977" width="6.42578125" style="5" customWidth="1"/>
    <col min="9978" max="9978" width="10.85546875" style="5" customWidth="1"/>
    <col min="9979" max="9979" width="5.42578125" style="5" bestFit="1" customWidth="1"/>
    <col min="9980" max="9980" width="22.42578125" style="5" bestFit="1" customWidth="1"/>
    <col min="9981" max="9981" width="12" style="5" bestFit="1" customWidth="1"/>
    <col min="9982" max="9982" width="10.42578125" style="5" customWidth="1"/>
    <col min="9983" max="9983" width="17.42578125" style="5" bestFit="1" customWidth="1"/>
    <col min="9984" max="9984" width="11.42578125" style="5" bestFit="1" customWidth="1"/>
    <col min="9985" max="10226" width="8.85546875" style="5"/>
    <col min="10227" max="10227" width="6.42578125" style="5" customWidth="1"/>
    <col min="10228" max="10228" width="35.85546875" style="5" customWidth="1"/>
    <col min="10229" max="10229" width="16.42578125" style="5" customWidth="1"/>
    <col min="10230" max="10230" width="5.42578125" style="5" customWidth="1"/>
    <col min="10231" max="10231" width="9.42578125" style="5" customWidth="1"/>
    <col min="10232" max="10232" width="7.42578125" style="5" customWidth="1"/>
    <col min="10233" max="10233" width="6.42578125" style="5" customWidth="1"/>
    <col min="10234" max="10234" width="10.85546875" style="5" customWidth="1"/>
    <col min="10235" max="10235" width="5.42578125" style="5" bestFit="1" customWidth="1"/>
    <col min="10236" max="10236" width="22.42578125" style="5" bestFit="1" customWidth="1"/>
    <col min="10237" max="10237" width="12" style="5" bestFit="1" customWidth="1"/>
    <col min="10238" max="10238" width="10.42578125" style="5" customWidth="1"/>
    <col min="10239" max="10239" width="17.42578125" style="5" bestFit="1" customWidth="1"/>
    <col min="10240" max="10240" width="11.42578125" style="5" bestFit="1" customWidth="1"/>
    <col min="10241" max="10482" width="8.85546875" style="5"/>
    <col min="10483" max="10483" width="6.42578125" style="5" customWidth="1"/>
    <col min="10484" max="10484" width="35.85546875" style="5" customWidth="1"/>
    <col min="10485" max="10485" width="16.42578125" style="5" customWidth="1"/>
    <col min="10486" max="10486" width="5.42578125" style="5" customWidth="1"/>
    <col min="10487" max="10487" width="9.42578125" style="5" customWidth="1"/>
    <col min="10488" max="10488" width="7.42578125" style="5" customWidth="1"/>
    <col min="10489" max="10489" width="6.42578125" style="5" customWidth="1"/>
    <col min="10490" max="10490" width="10.85546875" style="5" customWidth="1"/>
    <col min="10491" max="10491" width="5.42578125" style="5" bestFit="1" customWidth="1"/>
    <col min="10492" max="10492" width="22.42578125" style="5" bestFit="1" customWidth="1"/>
    <col min="10493" max="10493" width="12" style="5" bestFit="1" customWidth="1"/>
    <col min="10494" max="10494" width="10.42578125" style="5" customWidth="1"/>
    <col min="10495" max="10495" width="17.42578125" style="5" bestFit="1" customWidth="1"/>
    <col min="10496" max="10496" width="11.42578125" style="5" bestFit="1" customWidth="1"/>
    <col min="10497" max="10738" width="8.85546875" style="5"/>
    <col min="10739" max="10739" width="6.42578125" style="5" customWidth="1"/>
    <col min="10740" max="10740" width="35.85546875" style="5" customWidth="1"/>
    <col min="10741" max="10741" width="16.42578125" style="5" customWidth="1"/>
    <col min="10742" max="10742" width="5.42578125" style="5" customWidth="1"/>
    <col min="10743" max="10743" width="9.42578125" style="5" customWidth="1"/>
    <col min="10744" max="10744" width="7.42578125" style="5" customWidth="1"/>
    <col min="10745" max="10745" width="6.42578125" style="5" customWidth="1"/>
    <col min="10746" max="10746" width="10.85546875" style="5" customWidth="1"/>
    <col min="10747" max="10747" width="5.42578125" style="5" bestFit="1" customWidth="1"/>
    <col min="10748" max="10748" width="22.42578125" style="5" bestFit="1" customWidth="1"/>
    <col min="10749" max="10749" width="12" style="5" bestFit="1" customWidth="1"/>
    <col min="10750" max="10750" width="10.42578125" style="5" customWidth="1"/>
    <col min="10751" max="10751" width="17.42578125" style="5" bestFit="1" customWidth="1"/>
    <col min="10752" max="10752" width="11.42578125" style="5" bestFit="1" customWidth="1"/>
    <col min="10753" max="10994" width="8.85546875" style="5"/>
    <col min="10995" max="10995" width="6.42578125" style="5" customWidth="1"/>
    <col min="10996" max="10996" width="35.85546875" style="5" customWidth="1"/>
    <col min="10997" max="10997" width="16.42578125" style="5" customWidth="1"/>
    <col min="10998" max="10998" width="5.42578125" style="5" customWidth="1"/>
    <col min="10999" max="10999" width="9.42578125" style="5" customWidth="1"/>
    <col min="11000" max="11000" width="7.42578125" style="5" customWidth="1"/>
    <col min="11001" max="11001" width="6.42578125" style="5" customWidth="1"/>
    <col min="11002" max="11002" width="10.85546875" style="5" customWidth="1"/>
    <col min="11003" max="11003" width="5.42578125" style="5" bestFit="1" customWidth="1"/>
    <col min="11004" max="11004" width="22.42578125" style="5" bestFit="1" customWidth="1"/>
    <col min="11005" max="11005" width="12" style="5" bestFit="1" customWidth="1"/>
    <col min="11006" max="11006" width="10.42578125" style="5" customWidth="1"/>
    <col min="11007" max="11007" width="17.42578125" style="5" bestFit="1" customWidth="1"/>
    <col min="11008" max="11008" width="11.42578125" style="5" bestFit="1" customWidth="1"/>
    <col min="11009" max="11250" width="8.85546875" style="5"/>
    <col min="11251" max="11251" width="6.42578125" style="5" customWidth="1"/>
    <col min="11252" max="11252" width="35.85546875" style="5" customWidth="1"/>
    <col min="11253" max="11253" width="16.42578125" style="5" customWidth="1"/>
    <col min="11254" max="11254" width="5.42578125" style="5" customWidth="1"/>
    <col min="11255" max="11255" width="9.42578125" style="5" customWidth="1"/>
    <col min="11256" max="11256" width="7.42578125" style="5" customWidth="1"/>
    <col min="11257" max="11257" width="6.42578125" style="5" customWidth="1"/>
    <col min="11258" max="11258" width="10.85546875" style="5" customWidth="1"/>
    <col min="11259" max="11259" width="5.42578125" style="5" bestFit="1" customWidth="1"/>
    <col min="11260" max="11260" width="22.42578125" style="5" bestFit="1" customWidth="1"/>
    <col min="11261" max="11261" width="12" style="5" bestFit="1" customWidth="1"/>
    <col min="11262" max="11262" width="10.42578125" style="5" customWidth="1"/>
    <col min="11263" max="11263" width="17.42578125" style="5" bestFit="1" customWidth="1"/>
    <col min="11264" max="11264" width="11.42578125" style="5" bestFit="1" customWidth="1"/>
    <col min="11265" max="11506" width="8.85546875" style="5"/>
    <col min="11507" max="11507" width="6.42578125" style="5" customWidth="1"/>
    <col min="11508" max="11508" width="35.85546875" style="5" customWidth="1"/>
    <col min="11509" max="11509" width="16.42578125" style="5" customWidth="1"/>
    <col min="11510" max="11510" width="5.42578125" style="5" customWidth="1"/>
    <col min="11511" max="11511" width="9.42578125" style="5" customWidth="1"/>
    <col min="11512" max="11512" width="7.42578125" style="5" customWidth="1"/>
    <col min="11513" max="11513" width="6.42578125" style="5" customWidth="1"/>
    <col min="11514" max="11514" width="10.85546875" style="5" customWidth="1"/>
    <col min="11515" max="11515" width="5.42578125" style="5" bestFit="1" customWidth="1"/>
    <col min="11516" max="11516" width="22.42578125" style="5" bestFit="1" customWidth="1"/>
    <col min="11517" max="11517" width="12" style="5" bestFit="1" customWidth="1"/>
    <col min="11518" max="11518" width="10.42578125" style="5" customWidth="1"/>
    <col min="11519" max="11519" width="17.42578125" style="5" bestFit="1" customWidth="1"/>
    <col min="11520" max="11520" width="11.42578125" style="5" bestFit="1" customWidth="1"/>
    <col min="11521" max="11762" width="8.85546875" style="5"/>
    <col min="11763" max="11763" width="6.42578125" style="5" customWidth="1"/>
    <col min="11764" max="11764" width="35.85546875" style="5" customWidth="1"/>
    <col min="11765" max="11765" width="16.42578125" style="5" customWidth="1"/>
    <col min="11766" max="11766" width="5.42578125" style="5" customWidth="1"/>
    <col min="11767" max="11767" width="9.42578125" style="5" customWidth="1"/>
    <col min="11768" max="11768" width="7.42578125" style="5" customWidth="1"/>
    <col min="11769" max="11769" width="6.42578125" style="5" customWidth="1"/>
    <col min="11770" max="11770" width="10.85546875" style="5" customWidth="1"/>
    <col min="11771" max="11771" width="5.42578125" style="5" bestFit="1" customWidth="1"/>
    <col min="11772" max="11772" width="22.42578125" style="5" bestFit="1" customWidth="1"/>
    <col min="11773" max="11773" width="12" style="5" bestFit="1" customWidth="1"/>
    <col min="11774" max="11774" width="10.42578125" style="5" customWidth="1"/>
    <col min="11775" max="11775" width="17.42578125" style="5" bestFit="1" customWidth="1"/>
    <col min="11776" max="11776" width="11.42578125" style="5" bestFit="1" customWidth="1"/>
    <col min="11777" max="12018" width="8.85546875" style="5"/>
    <col min="12019" max="12019" width="6.42578125" style="5" customWidth="1"/>
    <col min="12020" max="12020" width="35.85546875" style="5" customWidth="1"/>
    <col min="12021" max="12021" width="16.42578125" style="5" customWidth="1"/>
    <col min="12022" max="12022" width="5.42578125" style="5" customWidth="1"/>
    <col min="12023" max="12023" width="9.42578125" style="5" customWidth="1"/>
    <col min="12024" max="12024" width="7.42578125" style="5" customWidth="1"/>
    <col min="12025" max="12025" width="6.42578125" style="5" customWidth="1"/>
    <col min="12026" max="12026" width="10.85546875" style="5" customWidth="1"/>
    <col min="12027" max="12027" width="5.42578125" style="5" bestFit="1" customWidth="1"/>
    <col min="12028" max="12028" width="22.42578125" style="5" bestFit="1" customWidth="1"/>
    <col min="12029" max="12029" width="12" style="5" bestFit="1" customWidth="1"/>
    <col min="12030" max="12030" width="10.42578125" style="5" customWidth="1"/>
    <col min="12031" max="12031" width="17.42578125" style="5" bestFit="1" customWidth="1"/>
    <col min="12032" max="12032" width="11.42578125" style="5" bestFit="1" customWidth="1"/>
    <col min="12033" max="12274" width="8.85546875" style="5"/>
    <col min="12275" max="12275" width="6.42578125" style="5" customWidth="1"/>
    <col min="12276" max="12276" width="35.85546875" style="5" customWidth="1"/>
    <col min="12277" max="12277" width="16.42578125" style="5" customWidth="1"/>
    <col min="12278" max="12278" width="5.42578125" style="5" customWidth="1"/>
    <col min="12279" max="12279" width="9.42578125" style="5" customWidth="1"/>
    <col min="12280" max="12280" width="7.42578125" style="5" customWidth="1"/>
    <col min="12281" max="12281" width="6.42578125" style="5" customWidth="1"/>
    <col min="12282" max="12282" width="10.85546875" style="5" customWidth="1"/>
    <col min="12283" max="12283" width="5.42578125" style="5" bestFit="1" customWidth="1"/>
    <col min="12284" max="12284" width="22.42578125" style="5" bestFit="1" customWidth="1"/>
    <col min="12285" max="12285" width="12" style="5" bestFit="1" customWidth="1"/>
    <col min="12286" max="12286" width="10.42578125" style="5" customWidth="1"/>
    <col min="12287" max="12287" width="17.42578125" style="5" bestFit="1" customWidth="1"/>
    <col min="12288" max="12288" width="11.42578125" style="5" bestFit="1" customWidth="1"/>
    <col min="12289" max="12530" width="8.85546875" style="5"/>
    <col min="12531" max="12531" width="6.42578125" style="5" customWidth="1"/>
    <col min="12532" max="12532" width="35.85546875" style="5" customWidth="1"/>
    <col min="12533" max="12533" width="16.42578125" style="5" customWidth="1"/>
    <col min="12534" max="12534" width="5.42578125" style="5" customWidth="1"/>
    <col min="12535" max="12535" width="9.42578125" style="5" customWidth="1"/>
    <col min="12536" max="12536" width="7.42578125" style="5" customWidth="1"/>
    <col min="12537" max="12537" width="6.42578125" style="5" customWidth="1"/>
    <col min="12538" max="12538" width="10.85546875" style="5" customWidth="1"/>
    <col min="12539" max="12539" width="5.42578125" style="5" bestFit="1" customWidth="1"/>
    <col min="12540" max="12540" width="22.42578125" style="5" bestFit="1" customWidth="1"/>
    <col min="12541" max="12541" width="12" style="5" bestFit="1" customWidth="1"/>
    <col min="12542" max="12542" width="10.42578125" style="5" customWidth="1"/>
    <col min="12543" max="12543" width="17.42578125" style="5" bestFit="1" customWidth="1"/>
    <col min="12544" max="12544" width="11.42578125" style="5" bestFit="1" customWidth="1"/>
    <col min="12545" max="12786" width="8.85546875" style="5"/>
    <col min="12787" max="12787" width="6.42578125" style="5" customWidth="1"/>
    <col min="12788" max="12788" width="35.85546875" style="5" customWidth="1"/>
    <col min="12789" max="12789" width="16.42578125" style="5" customWidth="1"/>
    <col min="12790" max="12790" width="5.42578125" style="5" customWidth="1"/>
    <col min="12791" max="12791" width="9.42578125" style="5" customWidth="1"/>
    <col min="12792" max="12792" width="7.42578125" style="5" customWidth="1"/>
    <col min="12793" max="12793" width="6.42578125" style="5" customWidth="1"/>
    <col min="12794" max="12794" width="10.85546875" style="5" customWidth="1"/>
    <col min="12795" max="12795" width="5.42578125" style="5" bestFit="1" customWidth="1"/>
    <col min="12796" max="12796" width="22.42578125" style="5" bestFit="1" customWidth="1"/>
    <col min="12797" max="12797" width="12" style="5" bestFit="1" customWidth="1"/>
    <col min="12798" max="12798" width="10.42578125" style="5" customWidth="1"/>
    <col min="12799" max="12799" width="17.42578125" style="5" bestFit="1" customWidth="1"/>
    <col min="12800" max="12800" width="11.42578125" style="5" bestFit="1" customWidth="1"/>
    <col min="12801" max="13042" width="8.85546875" style="5"/>
    <col min="13043" max="13043" width="6.42578125" style="5" customWidth="1"/>
    <col min="13044" max="13044" width="35.85546875" style="5" customWidth="1"/>
    <col min="13045" max="13045" width="16.42578125" style="5" customWidth="1"/>
    <col min="13046" max="13046" width="5.42578125" style="5" customWidth="1"/>
    <col min="13047" max="13047" width="9.42578125" style="5" customWidth="1"/>
    <col min="13048" max="13048" width="7.42578125" style="5" customWidth="1"/>
    <col min="13049" max="13049" width="6.42578125" style="5" customWidth="1"/>
    <col min="13050" max="13050" width="10.85546875" style="5" customWidth="1"/>
    <col min="13051" max="13051" width="5.42578125" style="5" bestFit="1" customWidth="1"/>
    <col min="13052" max="13052" width="22.42578125" style="5" bestFit="1" customWidth="1"/>
    <col min="13053" max="13053" width="12" style="5" bestFit="1" customWidth="1"/>
    <col min="13054" max="13054" width="10.42578125" style="5" customWidth="1"/>
    <col min="13055" max="13055" width="17.42578125" style="5" bestFit="1" customWidth="1"/>
    <col min="13056" max="13056" width="11.42578125" style="5" bestFit="1" customWidth="1"/>
    <col min="13057" max="13298" width="8.85546875" style="5"/>
    <col min="13299" max="13299" width="6.42578125" style="5" customWidth="1"/>
    <col min="13300" max="13300" width="35.85546875" style="5" customWidth="1"/>
    <col min="13301" max="13301" width="16.42578125" style="5" customWidth="1"/>
    <col min="13302" max="13302" width="5.42578125" style="5" customWidth="1"/>
    <col min="13303" max="13303" width="9.42578125" style="5" customWidth="1"/>
    <col min="13304" max="13304" width="7.42578125" style="5" customWidth="1"/>
    <col min="13305" max="13305" width="6.42578125" style="5" customWidth="1"/>
    <col min="13306" max="13306" width="10.85546875" style="5" customWidth="1"/>
    <col min="13307" max="13307" width="5.42578125" style="5" bestFit="1" customWidth="1"/>
    <col min="13308" max="13308" width="22.42578125" style="5" bestFit="1" customWidth="1"/>
    <col min="13309" max="13309" width="12" style="5" bestFit="1" customWidth="1"/>
    <col min="13310" max="13310" width="10.42578125" style="5" customWidth="1"/>
    <col min="13311" max="13311" width="17.42578125" style="5" bestFit="1" customWidth="1"/>
    <col min="13312" max="13312" width="11.42578125" style="5" bestFit="1" customWidth="1"/>
    <col min="13313" max="13554" width="8.85546875" style="5"/>
    <col min="13555" max="13555" width="6.42578125" style="5" customWidth="1"/>
    <col min="13556" max="13556" width="35.85546875" style="5" customWidth="1"/>
    <col min="13557" max="13557" width="16.42578125" style="5" customWidth="1"/>
    <col min="13558" max="13558" width="5.42578125" style="5" customWidth="1"/>
    <col min="13559" max="13559" width="9.42578125" style="5" customWidth="1"/>
    <col min="13560" max="13560" width="7.42578125" style="5" customWidth="1"/>
    <col min="13561" max="13561" width="6.42578125" style="5" customWidth="1"/>
    <col min="13562" max="13562" width="10.85546875" style="5" customWidth="1"/>
    <col min="13563" max="13563" width="5.42578125" style="5" bestFit="1" customWidth="1"/>
    <col min="13564" max="13564" width="22.42578125" style="5" bestFit="1" customWidth="1"/>
    <col min="13565" max="13565" width="12" style="5" bestFit="1" customWidth="1"/>
    <col min="13566" max="13566" width="10.42578125" style="5" customWidth="1"/>
    <col min="13567" max="13567" width="17.42578125" style="5" bestFit="1" customWidth="1"/>
    <col min="13568" max="13568" width="11.42578125" style="5" bestFit="1" customWidth="1"/>
    <col min="13569" max="13810" width="8.85546875" style="5"/>
    <col min="13811" max="13811" width="6.42578125" style="5" customWidth="1"/>
    <col min="13812" max="13812" width="35.85546875" style="5" customWidth="1"/>
    <col min="13813" max="13813" width="16.42578125" style="5" customWidth="1"/>
    <col min="13814" max="13814" width="5.42578125" style="5" customWidth="1"/>
    <col min="13815" max="13815" width="9.42578125" style="5" customWidth="1"/>
    <col min="13816" max="13816" width="7.42578125" style="5" customWidth="1"/>
    <col min="13817" max="13817" width="6.42578125" style="5" customWidth="1"/>
    <col min="13818" max="13818" width="10.85546875" style="5" customWidth="1"/>
    <col min="13819" max="13819" width="5.42578125" style="5" bestFit="1" customWidth="1"/>
    <col min="13820" max="13820" width="22.42578125" style="5" bestFit="1" customWidth="1"/>
    <col min="13821" max="13821" width="12" style="5" bestFit="1" customWidth="1"/>
    <col min="13822" max="13822" width="10.42578125" style="5" customWidth="1"/>
    <col min="13823" max="13823" width="17.42578125" style="5" bestFit="1" customWidth="1"/>
    <col min="13824" max="13824" width="11.42578125" style="5" bestFit="1" customWidth="1"/>
    <col min="13825" max="14066" width="8.85546875" style="5"/>
    <col min="14067" max="14067" width="6.42578125" style="5" customWidth="1"/>
    <col min="14068" max="14068" width="35.85546875" style="5" customWidth="1"/>
    <col min="14069" max="14069" width="16.42578125" style="5" customWidth="1"/>
    <col min="14070" max="14070" width="5.42578125" style="5" customWidth="1"/>
    <col min="14071" max="14071" width="9.42578125" style="5" customWidth="1"/>
    <col min="14072" max="14072" width="7.42578125" style="5" customWidth="1"/>
    <col min="14073" max="14073" width="6.42578125" style="5" customWidth="1"/>
    <col min="14074" max="14074" width="10.85546875" style="5" customWidth="1"/>
    <col min="14075" max="14075" width="5.42578125" style="5" bestFit="1" customWidth="1"/>
    <col min="14076" max="14076" width="22.42578125" style="5" bestFit="1" customWidth="1"/>
    <col min="14077" max="14077" width="12" style="5" bestFit="1" customWidth="1"/>
    <col min="14078" max="14078" width="10.42578125" style="5" customWidth="1"/>
    <col min="14079" max="14079" width="17.42578125" style="5" bestFit="1" customWidth="1"/>
    <col min="14080" max="14080" width="11.42578125" style="5" bestFit="1" customWidth="1"/>
    <col min="14081" max="14322" width="8.85546875" style="5"/>
    <col min="14323" max="14323" width="6.42578125" style="5" customWidth="1"/>
    <col min="14324" max="14324" width="35.85546875" style="5" customWidth="1"/>
    <col min="14325" max="14325" width="16.42578125" style="5" customWidth="1"/>
    <col min="14326" max="14326" width="5.42578125" style="5" customWidth="1"/>
    <col min="14327" max="14327" width="9.42578125" style="5" customWidth="1"/>
    <col min="14328" max="14328" width="7.42578125" style="5" customWidth="1"/>
    <col min="14329" max="14329" width="6.42578125" style="5" customWidth="1"/>
    <col min="14330" max="14330" width="10.85546875" style="5" customWidth="1"/>
    <col min="14331" max="14331" width="5.42578125" style="5" bestFit="1" customWidth="1"/>
    <col min="14332" max="14332" width="22.42578125" style="5" bestFit="1" customWidth="1"/>
    <col min="14333" max="14333" width="12" style="5" bestFit="1" customWidth="1"/>
    <col min="14334" max="14334" width="10.42578125" style="5" customWidth="1"/>
    <col min="14335" max="14335" width="17.42578125" style="5" bestFit="1" customWidth="1"/>
    <col min="14336" max="14336" width="11.42578125" style="5" bestFit="1" customWidth="1"/>
    <col min="14337" max="14578" width="8.85546875" style="5"/>
    <col min="14579" max="14579" width="6.42578125" style="5" customWidth="1"/>
    <col min="14580" max="14580" width="35.85546875" style="5" customWidth="1"/>
    <col min="14581" max="14581" width="16.42578125" style="5" customWidth="1"/>
    <col min="14582" max="14582" width="5.42578125" style="5" customWidth="1"/>
    <col min="14583" max="14583" width="9.42578125" style="5" customWidth="1"/>
    <col min="14584" max="14584" width="7.42578125" style="5" customWidth="1"/>
    <col min="14585" max="14585" width="6.42578125" style="5" customWidth="1"/>
    <col min="14586" max="14586" width="10.85546875" style="5" customWidth="1"/>
    <col min="14587" max="14587" width="5.42578125" style="5" bestFit="1" customWidth="1"/>
    <col min="14588" max="14588" width="22.42578125" style="5" bestFit="1" customWidth="1"/>
    <col min="14589" max="14589" width="12" style="5" bestFit="1" customWidth="1"/>
    <col min="14590" max="14590" width="10.42578125" style="5" customWidth="1"/>
    <col min="14591" max="14591" width="17.42578125" style="5" bestFit="1" customWidth="1"/>
    <col min="14592" max="14592" width="11.42578125" style="5" bestFit="1" customWidth="1"/>
    <col min="14593" max="14834" width="8.85546875" style="5"/>
    <col min="14835" max="14835" width="6.42578125" style="5" customWidth="1"/>
    <col min="14836" max="14836" width="35.85546875" style="5" customWidth="1"/>
    <col min="14837" max="14837" width="16.42578125" style="5" customWidth="1"/>
    <col min="14838" max="14838" width="5.42578125" style="5" customWidth="1"/>
    <col min="14839" max="14839" width="9.42578125" style="5" customWidth="1"/>
    <col min="14840" max="14840" width="7.42578125" style="5" customWidth="1"/>
    <col min="14841" max="14841" width="6.42578125" style="5" customWidth="1"/>
    <col min="14842" max="14842" width="10.85546875" style="5" customWidth="1"/>
    <col min="14843" max="14843" width="5.42578125" style="5" bestFit="1" customWidth="1"/>
    <col min="14844" max="14844" width="22.42578125" style="5" bestFit="1" customWidth="1"/>
    <col min="14845" max="14845" width="12" style="5" bestFit="1" customWidth="1"/>
    <col min="14846" max="14846" width="10.42578125" style="5" customWidth="1"/>
    <col min="14847" max="14847" width="17.42578125" style="5" bestFit="1" customWidth="1"/>
    <col min="14848" max="14848" width="11.42578125" style="5" bestFit="1" customWidth="1"/>
    <col min="14849" max="15090" width="8.85546875" style="5"/>
    <col min="15091" max="15091" width="6.42578125" style="5" customWidth="1"/>
    <col min="15092" max="15092" width="35.85546875" style="5" customWidth="1"/>
    <col min="15093" max="15093" width="16.42578125" style="5" customWidth="1"/>
    <col min="15094" max="15094" width="5.42578125" style="5" customWidth="1"/>
    <col min="15095" max="15095" width="9.42578125" style="5" customWidth="1"/>
    <col min="15096" max="15096" width="7.42578125" style="5" customWidth="1"/>
    <col min="15097" max="15097" width="6.42578125" style="5" customWidth="1"/>
    <col min="15098" max="15098" width="10.85546875" style="5" customWidth="1"/>
    <col min="15099" max="15099" width="5.42578125" style="5" bestFit="1" customWidth="1"/>
    <col min="15100" max="15100" width="22.42578125" style="5" bestFit="1" customWidth="1"/>
    <col min="15101" max="15101" width="12" style="5" bestFit="1" customWidth="1"/>
    <col min="15102" max="15102" width="10.42578125" style="5" customWidth="1"/>
    <col min="15103" max="15103" width="17.42578125" style="5" bestFit="1" customWidth="1"/>
    <col min="15104" max="15104" width="11.42578125" style="5" bestFit="1" customWidth="1"/>
    <col min="15105" max="15346" width="8.85546875" style="5"/>
    <col min="15347" max="15347" width="6.42578125" style="5" customWidth="1"/>
    <col min="15348" max="15348" width="35.85546875" style="5" customWidth="1"/>
    <col min="15349" max="15349" width="16.42578125" style="5" customWidth="1"/>
    <col min="15350" max="15350" width="5.42578125" style="5" customWidth="1"/>
    <col min="15351" max="15351" width="9.42578125" style="5" customWidth="1"/>
    <col min="15352" max="15352" width="7.42578125" style="5" customWidth="1"/>
    <col min="15353" max="15353" width="6.42578125" style="5" customWidth="1"/>
    <col min="15354" max="15354" width="10.85546875" style="5" customWidth="1"/>
    <col min="15355" max="15355" width="5.42578125" style="5" bestFit="1" customWidth="1"/>
    <col min="15356" max="15356" width="22.42578125" style="5" bestFit="1" customWidth="1"/>
    <col min="15357" max="15357" width="12" style="5" bestFit="1" customWidth="1"/>
    <col min="15358" max="15358" width="10.42578125" style="5" customWidth="1"/>
    <col min="15359" max="15359" width="17.42578125" style="5" bestFit="1" customWidth="1"/>
    <col min="15360" max="15360" width="11.42578125" style="5" bestFit="1" customWidth="1"/>
    <col min="15361" max="15602" width="8.85546875" style="5"/>
    <col min="15603" max="15603" width="6.42578125" style="5" customWidth="1"/>
    <col min="15604" max="15604" width="35.85546875" style="5" customWidth="1"/>
    <col min="15605" max="15605" width="16.42578125" style="5" customWidth="1"/>
    <col min="15606" max="15606" width="5.42578125" style="5" customWidth="1"/>
    <col min="15607" max="15607" width="9.42578125" style="5" customWidth="1"/>
    <col min="15608" max="15608" width="7.42578125" style="5" customWidth="1"/>
    <col min="15609" max="15609" width="6.42578125" style="5" customWidth="1"/>
    <col min="15610" max="15610" width="10.85546875" style="5" customWidth="1"/>
    <col min="15611" max="15611" width="5.42578125" style="5" bestFit="1" customWidth="1"/>
    <col min="15612" max="15612" width="22.42578125" style="5" bestFit="1" customWidth="1"/>
    <col min="15613" max="15613" width="12" style="5" bestFit="1" customWidth="1"/>
    <col min="15614" max="15614" width="10.42578125" style="5" customWidth="1"/>
    <col min="15615" max="15615" width="17.42578125" style="5" bestFit="1" customWidth="1"/>
    <col min="15616" max="15616" width="11.42578125" style="5" bestFit="1" customWidth="1"/>
    <col min="15617" max="15858" width="8.85546875" style="5"/>
    <col min="15859" max="15859" width="6.42578125" style="5" customWidth="1"/>
    <col min="15860" max="15860" width="35.85546875" style="5" customWidth="1"/>
    <col min="15861" max="15861" width="16.42578125" style="5" customWidth="1"/>
    <col min="15862" max="15862" width="5.42578125" style="5" customWidth="1"/>
    <col min="15863" max="15863" width="9.42578125" style="5" customWidth="1"/>
    <col min="15864" max="15864" width="7.42578125" style="5" customWidth="1"/>
    <col min="15865" max="15865" width="6.42578125" style="5" customWidth="1"/>
    <col min="15866" max="15866" width="10.85546875" style="5" customWidth="1"/>
    <col min="15867" max="15867" width="5.42578125" style="5" bestFit="1" customWidth="1"/>
    <col min="15868" max="15868" width="22.42578125" style="5" bestFit="1" customWidth="1"/>
    <col min="15869" max="15869" width="12" style="5" bestFit="1" customWidth="1"/>
    <col min="15870" max="15870" width="10.42578125" style="5" customWidth="1"/>
    <col min="15871" max="15871" width="17.42578125" style="5" bestFit="1" customWidth="1"/>
    <col min="15872" max="15872" width="11.42578125" style="5" bestFit="1" customWidth="1"/>
    <col min="15873" max="16114" width="8.85546875" style="5"/>
    <col min="16115" max="16115" width="6.42578125" style="5" customWidth="1"/>
    <col min="16116" max="16116" width="35.85546875" style="5" customWidth="1"/>
    <col min="16117" max="16117" width="16.42578125" style="5" customWidth="1"/>
    <col min="16118" max="16118" width="5.42578125" style="5" customWidth="1"/>
    <col min="16119" max="16119" width="9.42578125" style="5" customWidth="1"/>
    <col min="16120" max="16120" width="7.42578125" style="5" customWidth="1"/>
    <col min="16121" max="16121" width="6.42578125" style="5" customWidth="1"/>
    <col min="16122" max="16122" width="10.85546875" style="5" customWidth="1"/>
    <col min="16123" max="16123" width="5.42578125" style="5" bestFit="1" customWidth="1"/>
    <col min="16124" max="16124" width="22.42578125" style="5" bestFit="1" customWidth="1"/>
    <col min="16125" max="16125" width="12" style="5" bestFit="1" customWidth="1"/>
    <col min="16126" max="16126" width="10.42578125" style="5" customWidth="1"/>
    <col min="16127" max="16127" width="17.42578125" style="5" bestFit="1" customWidth="1"/>
    <col min="16128" max="16128" width="11.42578125" style="5" bestFit="1" customWidth="1"/>
    <col min="16129" max="16384" width="8.85546875" style="5"/>
  </cols>
  <sheetData>
    <row r="1" spans="1:9" ht="29.25" customHeight="1" x14ac:dyDescent="0.25">
      <c r="A1" s="147" t="s">
        <v>146</v>
      </c>
      <c r="B1" s="147"/>
      <c r="C1" s="147"/>
      <c r="D1" s="147"/>
      <c r="E1" s="147"/>
      <c r="F1" s="147"/>
    </row>
    <row r="2" spans="1:9" ht="20.100000000000001" customHeight="1" x14ac:dyDescent="0.25">
      <c r="A2" s="51"/>
      <c r="B2" s="51"/>
      <c r="C2" s="51"/>
      <c r="D2" s="51"/>
      <c r="E2" s="51"/>
      <c r="F2" s="51"/>
    </row>
    <row r="3" spans="1:9" ht="23.25" customHeight="1" x14ac:dyDescent="0.25">
      <c r="A3" s="145" t="s">
        <v>138</v>
      </c>
      <c r="B3" s="145"/>
      <c r="C3" s="145"/>
      <c r="D3" s="145"/>
      <c r="E3" s="145"/>
      <c r="F3" s="145"/>
    </row>
    <row r="4" spans="1:9" ht="36" customHeight="1" x14ac:dyDescent="0.25">
      <c r="A4" s="145" t="s">
        <v>139</v>
      </c>
      <c r="B4" s="145"/>
      <c r="C4" s="145"/>
      <c r="D4" s="145"/>
      <c r="E4" s="145"/>
      <c r="F4" s="145"/>
    </row>
    <row r="5" spans="1:9" ht="24" customHeight="1" x14ac:dyDescent="0.25">
      <c r="A5" s="145" t="s">
        <v>140</v>
      </c>
      <c r="B5" s="145"/>
      <c r="C5" s="145"/>
      <c r="D5" s="145"/>
      <c r="E5" s="145"/>
      <c r="F5" s="145"/>
    </row>
    <row r="6" spans="1:9" ht="27.75" customHeight="1" x14ac:dyDescent="0.25">
      <c r="A6" s="145" t="s">
        <v>145</v>
      </c>
      <c r="B6" s="145"/>
      <c r="C6" s="145"/>
      <c r="D6" s="145"/>
      <c r="E6" s="145"/>
      <c r="F6" s="145"/>
    </row>
    <row r="7" spans="1:9" ht="20.100000000000001" customHeight="1" x14ac:dyDescent="0.25">
      <c r="A7" s="51"/>
      <c r="B7" s="52" t="s">
        <v>141</v>
      </c>
      <c r="C7" s="51"/>
      <c r="D7" s="51"/>
      <c r="E7" s="51"/>
      <c r="F7" s="51"/>
    </row>
    <row r="8" spans="1:9" ht="37.5" customHeight="1" x14ac:dyDescent="0.25">
      <c r="A8" s="51"/>
      <c r="B8" s="146" t="s">
        <v>142</v>
      </c>
      <c r="C8" s="146"/>
      <c r="D8" s="146"/>
      <c r="E8" s="146"/>
      <c r="F8" s="146"/>
      <c r="G8" s="140"/>
      <c r="H8" s="140"/>
      <c r="I8" s="140"/>
    </row>
    <row r="9" spans="1:9" ht="37.5" customHeight="1" x14ac:dyDescent="0.25">
      <c r="A9" s="51"/>
      <c r="B9" s="146" t="s">
        <v>149</v>
      </c>
      <c r="C9" s="146"/>
      <c r="D9" s="146"/>
      <c r="E9" s="146"/>
      <c r="F9" s="146"/>
      <c r="G9" s="146"/>
      <c r="H9" s="146"/>
      <c r="I9" s="146"/>
    </row>
    <row r="10" spans="1:9" ht="60" customHeight="1" x14ac:dyDescent="0.25">
      <c r="A10" s="51"/>
      <c r="B10" s="146" t="s">
        <v>150</v>
      </c>
      <c r="C10" s="146"/>
      <c r="D10" s="146"/>
      <c r="E10" s="146"/>
      <c r="F10" s="146"/>
      <c r="G10" s="146"/>
      <c r="H10" s="146"/>
      <c r="I10" s="146"/>
    </row>
    <row r="11" spans="1:9" ht="42.75" customHeight="1" x14ac:dyDescent="0.25">
      <c r="A11" s="51"/>
      <c r="B11" s="146" t="s">
        <v>143</v>
      </c>
      <c r="C11" s="146"/>
      <c r="D11" s="146"/>
      <c r="E11" s="146"/>
      <c r="F11" s="146"/>
      <c r="G11" s="146"/>
      <c r="H11" s="146"/>
      <c r="I11" s="146"/>
    </row>
    <row r="12" spans="1:9" ht="44.25" customHeight="1" x14ac:dyDescent="0.25">
      <c r="A12" s="51"/>
      <c r="B12" s="146" t="s">
        <v>151</v>
      </c>
      <c r="C12" s="146"/>
      <c r="D12" s="146"/>
      <c r="E12" s="146"/>
      <c r="F12" s="146"/>
      <c r="G12" s="146"/>
      <c r="H12" s="146"/>
      <c r="I12" s="146"/>
    </row>
    <row r="13" spans="1:9" ht="43.5" customHeight="1" x14ac:dyDescent="0.25">
      <c r="A13" s="51"/>
      <c r="B13" s="146" t="s">
        <v>152</v>
      </c>
      <c r="C13" s="146"/>
      <c r="D13" s="146"/>
      <c r="E13" s="146"/>
      <c r="F13" s="146"/>
      <c r="G13" s="146"/>
      <c r="H13" s="146"/>
      <c r="I13" s="146"/>
    </row>
    <row r="14" spans="1:9" ht="46.5" customHeight="1" x14ac:dyDescent="0.25">
      <c r="A14" s="51"/>
      <c r="B14" s="146" t="s">
        <v>153</v>
      </c>
      <c r="C14" s="146"/>
      <c r="D14" s="146"/>
      <c r="E14" s="146"/>
      <c r="F14" s="146"/>
      <c r="G14" s="146"/>
      <c r="H14" s="146"/>
      <c r="I14" s="146"/>
    </row>
    <row r="15" spans="1:9" ht="61.5" customHeight="1" x14ac:dyDescent="0.25">
      <c r="A15" s="51"/>
      <c r="B15" s="146" t="s">
        <v>154</v>
      </c>
      <c r="C15" s="146"/>
      <c r="D15" s="146"/>
      <c r="E15" s="146"/>
      <c r="F15" s="146"/>
      <c r="G15" s="146"/>
      <c r="H15" s="146"/>
      <c r="I15" s="146"/>
    </row>
    <row r="16" spans="1:9" ht="45.75" customHeight="1" x14ac:dyDescent="0.25">
      <c r="A16" s="51"/>
      <c r="B16" s="146" t="s">
        <v>144</v>
      </c>
      <c r="C16" s="146"/>
      <c r="D16" s="146"/>
      <c r="E16" s="146"/>
      <c r="F16" s="146"/>
      <c r="G16" s="146"/>
      <c r="H16" s="146"/>
      <c r="I16" s="146"/>
    </row>
    <row r="17" spans="1:9" ht="41.25" customHeight="1" x14ac:dyDescent="0.25">
      <c r="A17" s="51"/>
      <c r="B17" s="146" t="s">
        <v>148</v>
      </c>
      <c r="C17" s="146"/>
      <c r="D17" s="146"/>
      <c r="E17" s="146"/>
      <c r="F17" s="146"/>
      <c r="G17" s="146"/>
      <c r="H17" s="146"/>
      <c r="I17" s="146"/>
    </row>
    <row r="18" spans="1:9" x14ac:dyDescent="0.25">
      <c r="A18" s="8"/>
      <c r="B18" s="8"/>
      <c r="C18" s="8"/>
      <c r="D18" s="8"/>
      <c r="E18" s="149" t="s">
        <v>14</v>
      </c>
      <c r="F18" s="149"/>
    </row>
    <row r="19" spans="1:9" ht="20.100000000000001" customHeight="1" x14ac:dyDescent="0.25">
      <c r="A19" s="148" t="s">
        <v>1</v>
      </c>
      <c r="B19" s="148" t="s">
        <v>4</v>
      </c>
      <c r="C19" s="148" t="s">
        <v>5</v>
      </c>
      <c r="D19" s="148"/>
      <c r="E19" s="148" t="s">
        <v>6</v>
      </c>
      <c r="F19" s="148"/>
    </row>
    <row r="20" spans="1:9" ht="20.100000000000001" customHeight="1" x14ac:dyDescent="0.25">
      <c r="A20" s="148"/>
      <c r="B20" s="148"/>
      <c r="C20" s="53"/>
      <c r="D20" s="53"/>
      <c r="E20" s="53"/>
      <c r="F20" s="53"/>
    </row>
    <row r="21" spans="1:9" ht="20.100000000000001" customHeight="1" x14ac:dyDescent="0.25">
      <c r="A21" s="148"/>
      <c r="B21" s="148"/>
      <c r="C21" s="53" t="s">
        <v>7</v>
      </c>
      <c r="D21" s="53" t="s">
        <v>8</v>
      </c>
      <c r="E21" s="53" t="s">
        <v>9</v>
      </c>
      <c r="F21" s="53" t="s">
        <v>17</v>
      </c>
    </row>
    <row r="22" spans="1:9" ht="31.5" customHeight="1" x14ac:dyDescent="0.25">
      <c r="A22" s="54">
        <v>1</v>
      </c>
      <c r="B22" s="55" t="s">
        <v>115</v>
      </c>
      <c r="C22" s="56">
        <f>'Chi tiet'!H6</f>
        <v>105604800</v>
      </c>
      <c r="D22" s="56">
        <f>'Chi tiet'!I6</f>
        <v>0</v>
      </c>
      <c r="E22" s="56">
        <f>'Chi tiet'!J6</f>
        <v>0</v>
      </c>
      <c r="F22" s="56">
        <f>'Chi tiet'!K6</f>
        <v>105604800</v>
      </c>
    </row>
    <row r="23" spans="1:9" ht="27" customHeight="1" x14ac:dyDescent="0.25">
      <c r="A23" s="54">
        <v>2</v>
      </c>
      <c r="B23" s="55" t="s">
        <v>111</v>
      </c>
      <c r="C23" s="56">
        <f>'Chi tiet'!H30</f>
        <v>0</v>
      </c>
      <c r="D23" s="56">
        <f>'Chi tiet'!J30</f>
        <v>0</v>
      </c>
      <c r="E23" s="56">
        <f>'Chi tiet'!J30</f>
        <v>0</v>
      </c>
      <c r="F23" s="56">
        <f>'Chi tiet'!K30</f>
        <v>0</v>
      </c>
    </row>
    <row r="24" spans="1:9" ht="16.5" x14ac:dyDescent="0.25">
      <c r="A24" s="54">
        <v>3</v>
      </c>
      <c r="B24" s="57" t="s">
        <v>112</v>
      </c>
      <c r="C24" s="56">
        <f>'Chi tiet'!H32</f>
        <v>0</v>
      </c>
      <c r="D24" s="56">
        <f>'Chi tiet'!I32</f>
        <v>0</v>
      </c>
      <c r="E24" s="56">
        <f>'Chi tiet'!J32</f>
        <v>0</v>
      </c>
      <c r="F24" s="56">
        <f>'Chi tiet'!K32</f>
        <v>0</v>
      </c>
    </row>
    <row r="25" spans="1:9" ht="16.5" x14ac:dyDescent="0.25">
      <c r="A25" s="54">
        <v>4</v>
      </c>
      <c r="B25" s="55" t="s">
        <v>116</v>
      </c>
      <c r="C25" s="56">
        <f>'Chi tiet'!H34</f>
        <v>0</v>
      </c>
      <c r="D25" s="56">
        <f>'Chi tiet'!I34</f>
        <v>0</v>
      </c>
      <c r="E25" s="56">
        <f>'Chi tiet'!J34</f>
        <v>0</v>
      </c>
      <c r="F25" s="56">
        <f>'Chi tiet'!K34</f>
        <v>0</v>
      </c>
    </row>
    <row r="26" spans="1:9" ht="33" x14ac:dyDescent="0.25">
      <c r="A26" s="54">
        <v>5</v>
      </c>
      <c r="B26" s="55" t="s">
        <v>118</v>
      </c>
      <c r="C26" s="56">
        <f>'Chi tiet'!H53</f>
        <v>0</v>
      </c>
      <c r="D26" s="56">
        <f>'Chi tiet'!I53</f>
        <v>0</v>
      </c>
      <c r="E26" s="56">
        <f>'Chi tiet'!J53</f>
        <v>0</v>
      </c>
      <c r="F26" s="56">
        <f>'Chi tiet'!K53</f>
        <v>0</v>
      </c>
    </row>
    <row r="27" spans="1:9" ht="28.5" customHeight="1" x14ac:dyDescent="0.25">
      <c r="A27" s="54">
        <v>6</v>
      </c>
      <c r="B27" s="55" t="s">
        <v>119</v>
      </c>
      <c r="C27" s="56">
        <f>'Chi tiet'!H55</f>
        <v>0</v>
      </c>
      <c r="D27" s="56">
        <f>'Chi tiet'!I55</f>
        <v>0</v>
      </c>
      <c r="E27" s="56">
        <f>'Chi tiet'!J55</f>
        <v>0</v>
      </c>
      <c r="F27" s="56">
        <f>'Chi tiet'!K55</f>
        <v>0</v>
      </c>
    </row>
    <row r="28" spans="1:9" ht="29.45" customHeight="1" x14ac:dyDescent="0.25">
      <c r="A28" s="54">
        <v>7</v>
      </c>
      <c r="B28" s="55" t="s">
        <v>71</v>
      </c>
      <c r="C28" s="56">
        <f>'Chi tiet'!H73</f>
        <v>0</v>
      </c>
      <c r="D28" s="56">
        <f>'Chi tiet'!I73</f>
        <v>0</v>
      </c>
      <c r="E28" s="56">
        <f>'Chi tiet'!J73</f>
        <v>0</v>
      </c>
      <c r="F28" s="56">
        <f>'Chi tiet'!K73</f>
        <v>0</v>
      </c>
    </row>
    <row r="29" spans="1:9" ht="28.5" customHeight="1" x14ac:dyDescent="0.25">
      <c r="A29" s="54">
        <v>8</v>
      </c>
      <c r="B29" s="57" t="s">
        <v>23</v>
      </c>
      <c r="C29" s="56">
        <f>'Chi tiet'!H75</f>
        <v>0</v>
      </c>
      <c r="D29" s="56">
        <f>'Chi tiet'!I75</f>
        <v>0</v>
      </c>
      <c r="E29" s="56">
        <f>'Chi tiet'!J75</f>
        <v>0</v>
      </c>
      <c r="F29" s="56">
        <f>'Chi tiet'!K75</f>
        <v>0</v>
      </c>
    </row>
    <row r="30" spans="1:9" s="7" customFormat="1" ht="23.25" customHeight="1" x14ac:dyDescent="0.25">
      <c r="A30" s="58"/>
      <c r="B30" s="59" t="s">
        <v>113</v>
      </c>
      <c r="C30" s="60">
        <f>SUM(C22:C29)</f>
        <v>105604800</v>
      </c>
      <c r="D30" s="60">
        <f>SUM(D22:D29)</f>
        <v>0</v>
      </c>
      <c r="E30" s="60">
        <f>SUM(E22:E29)</f>
        <v>0</v>
      </c>
      <c r="F30" s="60">
        <f>SUM(F22:F29)</f>
        <v>105604800</v>
      </c>
    </row>
    <row r="31" spans="1:9" ht="23.25" customHeight="1" x14ac:dyDescent="0.25">
      <c r="A31" s="54"/>
      <c r="B31" s="61" t="s">
        <v>0</v>
      </c>
      <c r="C31" s="150">
        <f>SUM(C30:D30)</f>
        <v>105604800</v>
      </c>
      <c r="D31" s="150"/>
      <c r="E31" s="151">
        <f>SUM(E30:F30)</f>
        <v>105604800</v>
      </c>
      <c r="F31" s="151"/>
    </row>
    <row r="32" spans="1:9" x14ac:dyDescent="0.25">
      <c r="B32" s="11"/>
      <c r="C32" s="11"/>
      <c r="D32" s="11"/>
      <c r="E32" s="11"/>
      <c r="F32" s="11"/>
    </row>
    <row r="33" spans="2:6" x14ac:dyDescent="0.25">
      <c r="B33" s="11"/>
      <c r="C33" s="11"/>
      <c r="D33" s="11"/>
      <c r="E33" s="11"/>
      <c r="F33" s="11"/>
    </row>
    <row r="34" spans="2:6" s="13" customFormat="1" x14ac:dyDescent="0.25"/>
    <row r="35" spans="2:6" s="13" customFormat="1" x14ac:dyDescent="0.25"/>
    <row r="36" spans="2:6" ht="15.75" customHeight="1" x14ac:dyDescent="0.25"/>
    <row r="37" spans="2:6" ht="20.100000000000001" customHeight="1" x14ac:dyDescent="0.25"/>
    <row r="38" spans="2:6" ht="20.100000000000001" customHeight="1" x14ac:dyDescent="0.25"/>
    <row r="39" spans="2:6" ht="20.100000000000001" customHeight="1" x14ac:dyDescent="0.25"/>
    <row r="40" spans="2:6" ht="20.100000000000001" customHeight="1" x14ac:dyDescent="0.25"/>
    <row r="41" spans="2:6" ht="20.100000000000001" customHeight="1" x14ac:dyDescent="0.25"/>
    <row r="42" spans="2:6" ht="20.100000000000001" customHeight="1" x14ac:dyDescent="0.25"/>
    <row r="43" spans="2:6" ht="20.100000000000001" customHeight="1" x14ac:dyDescent="0.25"/>
    <row r="44" spans="2:6" ht="20.100000000000001" customHeight="1" x14ac:dyDescent="0.25"/>
    <row r="45" spans="2:6" ht="20.100000000000001" customHeight="1" x14ac:dyDescent="0.25"/>
    <row r="46" spans="2:6" ht="20.100000000000001" customHeight="1" x14ac:dyDescent="0.25">
      <c r="E46" s="10"/>
    </row>
    <row r="47" spans="2:6" ht="20.100000000000001" customHeight="1" x14ac:dyDescent="0.25"/>
    <row r="48" spans="2:6" ht="20.100000000000001" customHeight="1" x14ac:dyDescent="0.25"/>
    <row r="49" ht="20.100000000000001" customHeight="1" x14ac:dyDescent="0.25"/>
    <row r="50" ht="20.100000000000001" customHeight="1" x14ac:dyDescent="0.25"/>
    <row r="51"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81" ht="20.100000000000001" customHeight="1" x14ac:dyDescent="0.25"/>
    <row r="82" ht="33.75" customHeight="1" x14ac:dyDescent="0.25"/>
    <row r="83" ht="16.5" customHeight="1" x14ac:dyDescent="0.25"/>
    <row r="84" ht="16.5" customHeight="1" x14ac:dyDescent="0.25"/>
    <row r="86" ht="20.100000000000001" customHeight="1" x14ac:dyDescent="0.25"/>
    <row r="88" ht="41.25" customHeight="1" x14ac:dyDescent="0.25"/>
    <row r="90"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33"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2.5" customHeight="1" x14ac:dyDescent="0.25"/>
  </sheetData>
  <mergeCells count="31">
    <mergeCell ref="G9:I9"/>
    <mergeCell ref="G10:I10"/>
    <mergeCell ref="G11:I11"/>
    <mergeCell ref="G12:I12"/>
    <mergeCell ref="G13:I13"/>
    <mergeCell ref="G16:I16"/>
    <mergeCell ref="G17:I17"/>
    <mergeCell ref="C31:D31"/>
    <mergeCell ref="E31:F31"/>
    <mergeCell ref="B16:F16"/>
    <mergeCell ref="B13:F13"/>
    <mergeCell ref="B14:F14"/>
    <mergeCell ref="B15:F15"/>
    <mergeCell ref="G14:I14"/>
    <mergeCell ref="G15:I15"/>
    <mergeCell ref="A6:F6"/>
    <mergeCell ref="B9:F9"/>
    <mergeCell ref="B10:F10"/>
    <mergeCell ref="A1:F1"/>
    <mergeCell ref="A19:A21"/>
    <mergeCell ref="B19:B21"/>
    <mergeCell ref="C19:D19"/>
    <mergeCell ref="E19:F19"/>
    <mergeCell ref="E18:F18"/>
    <mergeCell ref="A3:F3"/>
    <mergeCell ref="A4:F4"/>
    <mergeCell ref="A5:F5"/>
    <mergeCell ref="B17:F17"/>
    <mergeCell ref="B8:F8"/>
    <mergeCell ref="B11:F11"/>
    <mergeCell ref="B12:F12"/>
  </mergeCells>
  <pageMargins left="0.35" right="0.31496062992125984" top="0.28000000000000003" bottom="0.35433070866141736" header="0.31496062992125984"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3"/>
  <sheetViews>
    <sheetView zoomScaleNormal="100" workbookViewId="0">
      <selection activeCell="H7" sqref="H7"/>
    </sheetView>
  </sheetViews>
  <sheetFormatPr defaultColWidth="8.85546875" defaultRowHeight="15" x14ac:dyDescent="0.25"/>
  <cols>
    <col min="1" max="1" width="6.28515625" style="4" customWidth="1"/>
    <col min="2" max="2" width="27.5703125" style="4" customWidth="1"/>
    <col min="3" max="5" width="14.5703125" style="26" bestFit="1" customWidth="1"/>
    <col min="6" max="6" width="17" style="26" customWidth="1"/>
    <col min="7" max="7" width="13.140625" style="26" bestFit="1" customWidth="1"/>
    <col min="8" max="8" width="15.85546875" style="26" customWidth="1"/>
    <col min="9" max="9" width="7.140625" style="26" customWidth="1"/>
    <col min="10" max="10" width="6.42578125" style="26" customWidth="1"/>
    <col min="11" max="11" width="9.7109375" style="4" customWidth="1"/>
    <col min="12" max="12" width="8.85546875" style="4"/>
    <col min="13" max="13" width="9.7109375" style="4" bestFit="1" customWidth="1"/>
    <col min="14" max="16384" width="8.85546875" style="4"/>
  </cols>
  <sheetData>
    <row r="1" spans="1:11" ht="23.25" customHeight="1" x14ac:dyDescent="0.25">
      <c r="A1" s="3" t="s">
        <v>147</v>
      </c>
      <c r="B1" s="3"/>
      <c r="C1" s="24"/>
      <c r="D1" s="24"/>
      <c r="E1" s="24"/>
      <c r="F1" s="24"/>
      <c r="G1" s="24"/>
      <c r="H1" s="24"/>
      <c r="I1" s="24"/>
      <c r="J1" s="24"/>
      <c r="K1" s="3"/>
    </row>
    <row r="2" spans="1:11" ht="29.25" customHeight="1" x14ac:dyDescent="0.3">
      <c r="A2" s="153" t="s">
        <v>55</v>
      </c>
      <c r="B2" s="153"/>
      <c r="C2" s="153"/>
      <c r="D2" s="153"/>
      <c r="E2" s="153"/>
      <c r="F2" s="153"/>
      <c r="G2" s="153"/>
      <c r="H2" s="153"/>
      <c r="I2" s="153"/>
      <c r="J2" s="153"/>
      <c r="K2" s="153"/>
    </row>
    <row r="3" spans="1:11" ht="15.75" x14ac:dyDescent="0.25">
      <c r="A3" s="1"/>
      <c r="B3" s="2"/>
      <c r="C3" s="25"/>
      <c r="D3" s="25"/>
      <c r="E3" s="25"/>
      <c r="F3" s="25"/>
      <c r="G3" s="25"/>
      <c r="H3" s="25"/>
      <c r="I3" s="25"/>
      <c r="J3" s="25"/>
      <c r="K3" s="2"/>
    </row>
    <row r="4" spans="1:11" ht="31.5" customHeight="1" x14ac:dyDescent="0.25">
      <c r="A4" s="156" t="s">
        <v>63</v>
      </c>
      <c r="B4" s="155" t="s">
        <v>10</v>
      </c>
      <c r="C4" s="154" t="s">
        <v>3</v>
      </c>
      <c r="D4" s="154"/>
      <c r="E4" s="154"/>
      <c r="F4" s="154"/>
      <c r="G4" s="154"/>
      <c r="H4" s="154" t="s">
        <v>64</v>
      </c>
      <c r="I4" s="154" t="s">
        <v>62</v>
      </c>
      <c r="J4" s="152" t="s">
        <v>65</v>
      </c>
      <c r="K4" s="152"/>
    </row>
    <row r="5" spans="1:11" ht="90" customHeight="1" x14ac:dyDescent="0.25">
      <c r="A5" s="156"/>
      <c r="B5" s="155"/>
      <c r="C5" s="63" t="s">
        <v>57</v>
      </c>
      <c r="D5" s="63" t="s">
        <v>19</v>
      </c>
      <c r="E5" s="63" t="s">
        <v>11</v>
      </c>
      <c r="F5" s="63" t="s">
        <v>20</v>
      </c>
      <c r="G5" s="63" t="s">
        <v>21</v>
      </c>
      <c r="H5" s="154"/>
      <c r="I5" s="154"/>
      <c r="J5" s="62" t="s">
        <v>66</v>
      </c>
      <c r="K5" s="64" t="s">
        <v>67</v>
      </c>
    </row>
    <row r="6" spans="1:11" s="5" customFormat="1" ht="26.45" customHeight="1" x14ac:dyDescent="0.25">
      <c r="A6" s="65"/>
      <c r="B6" s="66" t="s">
        <v>61</v>
      </c>
      <c r="C6" s="67">
        <f t="shared" ref="C6:I6" si="0">SUM(C7:C11)</f>
        <v>47040000</v>
      </c>
      <c r="D6" s="67">
        <f t="shared" si="0"/>
        <v>14112000</v>
      </c>
      <c r="E6" s="67">
        <f t="shared" si="0"/>
        <v>9564800</v>
      </c>
      <c r="F6" s="67">
        <f t="shared" si="0"/>
        <v>34888000</v>
      </c>
      <c r="G6" s="67">
        <f t="shared" si="0"/>
        <v>0</v>
      </c>
      <c r="H6" s="67">
        <f t="shared" si="0"/>
        <v>105604800</v>
      </c>
      <c r="I6" s="67">
        <f t="shared" si="0"/>
        <v>5</v>
      </c>
      <c r="J6" s="67"/>
      <c r="K6" s="67"/>
    </row>
    <row r="7" spans="1:11" s="5" customFormat="1" ht="23.45" customHeight="1" x14ac:dyDescent="0.25">
      <c r="A7" s="68">
        <v>1</v>
      </c>
      <c r="B7" s="69" t="s">
        <v>39</v>
      </c>
      <c r="C7" s="70">
        <f>SUMIFS('Chi tiet'!$H$7:$H$29,'Chi tiet'!$B$7:$B$29,$B7,'Chi tiet'!$C$7:$C$29,C$5)</f>
        <v>47040000</v>
      </c>
      <c r="D7" s="70">
        <f>SUMIFS('Chi tiet'!$H$7:$H$29,'Chi tiet'!$B$7:$B$29,$B7,'Chi tiet'!$C$7:$C$29,D$5)</f>
        <v>0</v>
      </c>
      <c r="E7" s="70">
        <f>SUMIFS('Chi tiet'!$H$7:$H$29,'Chi tiet'!$B$7:$B$29,$B7,'Chi tiet'!$C$7:$C$29,E$5)</f>
        <v>2979200</v>
      </c>
      <c r="F7" s="70">
        <f>SUMIFS('Chi tiet'!$H$7:$H$29,'Chi tiet'!$B$7:$B$29,$B7,'Chi tiet'!$C$7:$C$29,F$5)</f>
        <v>19600000</v>
      </c>
      <c r="G7" s="70">
        <f>SUMIFS('Chi tiet'!$H$7:$H$29,'Chi tiet'!$B$7:$B$29,$B7,'Chi tiet'!$C$7:$C$29,G$5)</f>
        <v>0</v>
      </c>
      <c r="H7" s="70">
        <f>SUM(C7:G7)</f>
        <v>69619200</v>
      </c>
      <c r="I7" s="70">
        <f>IF(IFERROR(MATCH(B7,#REF!,0),0)=0,1,SUMIFS('Chi tiet'!$D$7:$D$28,'Chi tiet'!$B$7:$B$28,$B7,'Chi tiet'!$C$7:$C$28,F$5)+SUMIFS('Chi tiet'!$D$7:$D$28,'Chi tiet'!$B$7:$B$28,$B7,'Chi tiet'!$C$7:$C$28,G$5)+SUMIFS('Chi tiet'!$D$7:$D$28,'Chi tiet'!$B$7:$B$28,$B7,'Chi tiet'!$C$7:$C$28,#REF!))</f>
        <v>1</v>
      </c>
      <c r="J7" s="70">
        <f>SUMIFS('Chi tiet'!$E$7:$E$28,'Chi tiet'!$B$7:$B$28,$B7,'Chi tiet'!$C$7:$C$28,E$5)+SUMIFS('Chi tiet'!$E$7:$E$28,'Chi tiet'!$B$7:$B$28,$B7,'Chi tiet'!$C$7:$C$28,F$5)+SUMIFS('Chi tiet'!$E$7:$E$28,'Chi tiet'!$B$7:$B$28,$B7,'Chi tiet'!$C$7:$C$28,G$5)+SUMIFS('Chi tiet'!$E$7:$E$28,'Chi tiet'!$B$7:$B$28,$B7,'Chi tiet'!$C$7:$C$28,#REF!)</f>
        <v>16</v>
      </c>
      <c r="K7" s="71">
        <f>ROUND(J7/22,2)</f>
        <v>0.73</v>
      </c>
    </row>
    <row r="8" spans="1:11" s="5" customFormat="1" ht="23.45" customHeight="1" x14ac:dyDescent="0.25">
      <c r="A8" s="68">
        <v>2</v>
      </c>
      <c r="B8" s="69" t="s">
        <v>45</v>
      </c>
      <c r="C8" s="70">
        <f>SUMIFS('Chi tiet'!$H$7:$H$29,'Chi tiet'!$B$7:$B$29,$B8,'Chi tiet'!$C$7:$C$29,C$5)</f>
        <v>0</v>
      </c>
      <c r="D8" s="70">
        <f>SUMIFS('Chi tiet'!$H$7:$H$29,'Chi tiet'!$B$7:$B$29,$B8,'Chi tiet'!$C$7:$C$29,D$5)</f>
        <v>14112000</v>
      </c>
      <c r="E8" s="70">
        <f>SUMIFS('Chi tiet'!$H$7:$H$29,'Chi tiet'!$B$7:$B$29,$B8,'Chi tiet'!$C$7:$C$29,E$5)</f>
        <v>2979200</v>
      </c>
      <c r="F8" s="70">
        <f>SUMIFS('Chi tiet'!$H$7:$H$29,'Chi tiet'!$B$7:$B$29,$B8,'Chi tiet'!$C$7:$C$29,F$5)</f>
        <v>1489600</v>
      </c>
      <c r="G8" s="70">
        <f>SUMIFS('Chi tiet'!$H$7:$H$29,'Chi tiet'!$B$7:$B$29,$B8,'Chi tiet'!$C$7:$C$29,G$5)</f>
        <v>0</v>
      </c>
      <c r="H8" s="70">
        <f>SUM(C8:G8)</f>
        <v>18580800</v>
      </c>
      <c r="I8" s="70">
        <f>IF(IFERROR(MATCH(B8,#REF!,0),0)=0,1,SUMIFS('Chi tiet'!$D$7:$D$28,'Chi tiet'!$B$7:$B$28,$B8,'Chi tiet'!$C$7:$C$28,F$5)+SUMIFS('Chi tiet'!$D$7:$D$28,'Chi tiet'!$B$7:$B$28,$B8,'Chi tiet'!$C$7:$C$28,G$5)+SUMIFS('Chi tiet'!$D$7:$D$28,'Chi tiet'!$B$7:$B$28,$B8,'Chi tiet'!$C$7:$C$28,#REF!))</f>
        <v>1</v>
      </c>
      <c r="J8" s="70">
        <f>SUMIFS('Chi tiet'!$E$7:$E$28,'Chi tiet'!$B$7:$B$28,$B8,'Chi tiet'!$C$7:$C$28,E$5)+SUMIFS('Chi tiet'!$E$7:$E$28,'Chi tiet'!$B$7:$B$28,$B8,'Chi tiet'!$C$7:$C$28,F$5)+SUMIFS('Chi tiet'!$E$7:$E$28,'Chi tiet'!$B$7:$B$28,$B8,'Chi tiet'!$C$7:$C$28,G$5)+SUMIFS('Chi tiet'!$E$7:$E$28,'Chi tiet'!$B$7:$B$28,$B8,'Chi tiet'!$C$7:$C$28,#REF!)</f>
        <v>10</v>
      </c>
      <c r="K8" s="71">
        <f>ROUND(J8/22,2)</f>
        <v>0.45</v>
      </c>
    </row>
    <row r="9" spans="1:11" s="5" customFormat="1" ht="23.45" customHeight="1" x14ac:dyDescent="0.25">
      <c r="A9" s="68">
        <v>3</v>
      </c>
      <c r="B9" s="69" t="s">
        <v>44</v>
      </c>
      <c r="C9" s="70">
        <f>SUMIFS('Chi tiet'!$H$7:$H$29,'Chi tiet'!$B$7:$B$29,$B9,'Chi tiet'!$C$7:$C$29,C$5)</f>
        <v>0</v>
      </c>
      <c r="D9" s="70">
        <f>SUMIFS('Chi tiet'!$H$7:$H$29,'Chi tiet'!$B$7:$B$29,$B9,'Chi tiet'!$C$7:$C$29,D$5)</f>
        <v>0</v>
      </c>
      <c r="E9" s="70">
        <f>SUMIFS('Chi tiet'!$H$7:$H$29,'Chi tiet'!$B$7:$B$29,$B9,'Chi tiet'!$C$7:$C$29,E$5)</f>
        <v>0</v>
      </c>
      <c r="F9" s="70">
        <f>SUMIFS('Chi tiet'!$H$7:$H$29,'Chi tiet'!$B$7:$B$29,$B9,'Chi tiet'!$C$7:$C$29,F$5)</f>
        <v>12308800</v>
      </c>
      <c r="G9" s="70">
        <f>SUMIFS('Chi tiet'!$H$7:$H$29,'Chi tiet'!$B$7:$B$29,$B9,'Chi tiet'!$C$7:$C$29,G$5)</f>
        <v>0</v>
      </c>
      <c r="H9" s="70">
        <f>SUM(C9:G9)</f>
        <v>12308800</v>
      </c>
      <c r="I9" s="70">
        <f>IF(IFERROR(MATCH(B9,#REF!,0),0)=0,1,SUMIFS('Chi tiet'!$D$7:$D$28,'Chi tiet'!$B$7:$B$28,$B9,'Chi tiet'!$C$7:$C$28,F$5)+SUMIFS('Chi tiet'!$D$7:$D$28,'Chi tiet'!$B$7:$B$28,$B9,'Chi tiet'!$C$7:$C$28,G$5)+SUMIFS('Chi tiet'!$D$7:$D$28,'Chi tiet'!$B$7:$B$28,$B9,'Chi tiet'!$C$7:$C$28,#REF!))</f>
        <v>1</v>
      </c>
      <c r="J9" s="70">
        <f>SUMIFS('Chi tiet'!$E$7:$E$28,'Chi tiet'!$B$7:$B$28,$B9,'Chi tiet'!$C$7:$C$28,E$5)+SUMIFS('Chi tiet'!$E$7:$E$28,'Chi tiet'!$B$7:$B$28,$B9,'Chi tiet'!$C$7:$C$28,F$5)+SUMIFS('Chi tiet'!$E$7:$E$28,'Chi tiet'!$B$7:$B$28,$B9,'Chi tiet'!$C$7:$C$28,G$5)+SUMIFS('Chi tiet'!$E$7:$E$28,'Chi tiet'!$B$7:$B$28,$B9,'Chi tiet'!$C$7:$C$28,#REF!)</f>
        <v>16</v>
      </c>
      <c r="K9" s="71">
        <f>ROUND(J9/22,2)</f>
        <v>0.73</v>
      </c>
    </row>
    <row r="10" spans="1:11" s="5" customFormat="1" ht="23.45" customHeight="1" x14ac:dyDescent="0.25">
      <c r="A10" s="68">
        <v>4</v>
      </c>
      <c r="B10" s="69" t="s">
        <v>46</v>
      </c>
      <c r="C10" s="70">
        <f>SUMIFS('Chi tiet'!$H$7:$H$29,'Chi tiet'!$B$7:$B$29,$B10,'Chi tiet'!$C$7:$C$29,C$5)</f>
        <v>0</v>
      </c>
      <c r="D10" s="70">
        <f>SUMIFS('Chi tiet'!$H$7:$H$29,'Chi tiet'!$B$7:$B$29,$B10,'Chi tiet'!$C$7:$C$29,D$5)</f>
        <v>0</v>
      </c>
      <c r="E10" s="70">
        <f>SUMIFS('Chi tiet'!$H$7:$H$29,'Chi tiet'!$B$7:$B$29,$B10,'Chi tiet'!$C$7:$C$29,E$5)</f>
        <v>3606400</v>
      </c>
      <c r="F10" s="70">
        <f>SUMIFS('Chi tiet'!$H$7:$H$29,'Chi tiet'!$B$7:$B$29,$B10,'Chi tiet'!$C$7:$C$29,F$5)</f>
        <v>1489600</v>
      </c>
      <c r="G10" s="70">
        <f>SUMIFS('Chi tiet'!$H$7:$H$29,'Chi tiet'!$B$7:$B$29,$B10,'Chi tiet'!$C$7:$C$29,G$5)</f>
        <v>0</v>
      </c>
      <c r="H10" s="70">
        <f>SUM(C10:G10)</f>
        <v>5096000</v>
      </c>
      <c r="I10" s="70">
        <f>IF(IFERROR(MATCH(B10,#REF!,0),0)=0,1,SUMIFS('Chi tiet'!$D$7:$D$28,'Chi tiet'!$B$7:$B$28,$B10,'Chi tiet'!$C$7:$C$28,F$5)+SUMIFS('Chi tiet'!$D$7:$D$28,'Chi tiet'!$B$7:$B$28,$B10,'Chi tiet'!$C$7:$C$28,G$5)+SUMIFS('Chi tiet'!$D$7:$D$28,'Chi tiet'!$B$7:$B$28,$B10,'Chi tiet'!$C$7:$C$28,#REF!))</f>
        <v>1</v>
      </c>
      <c r="J10" s="70">
        <f>SUMIFS('Chi tiet'!$E$7:$E$28,'Chi tiet'!$B$7:$B$28,$B10,'Chi tiet'!$C$7:$C$28,E$5)+SUMIFS('Chi tiet'!$E$7:$E$28,'Chi tiet'!$B$7:$B$28,$B10,'Chi tiet'!$C$7:$C$28,F$5)+SUMIFS('Chi tiet'!$E$7:$E$28,'Chi tiet'!$B$7:$B$28,$B10,'Chi tiet'!$C$7:$C$28,G$5)+SUMIFS('Chi tiet'!$E$7:$E$28,'Chi tiet'!$B$7:$B$28,$B10,'Chi tiet'!$C$7:$C$28,#REF!)</f>
        <v>11</v>
      </c>
      <c r="K10" s="71">
        <f>ROUND(J10/22,2)</f>
        <v>0.5</v>
      </c>
    </row>
    <row r="11" spans="1:11" s="5" customFormat="1" ht="23.45" customHeight="1" x14ac:dyDescent="0.25">
      <c r="A11" s="68">
        <v>5</v>
      </c>
      <c r="B11" s="69" t="s">
        <v>47</v>
      </c>
      <c r="C11" s="70">
        <f>SUMIFS('Chi tiet'!$H$7:$H$29,'Chi tiet'!$B$7:$B$29,$B11,'Chi tiet'!$C$7:$C$29,C$5)</f>
        <v>0</v>
      </c>
      <c r="D11" s="70">
        <f>SUMIFS('Chi tiet'!$H$7:$H$29,'Chi tiet'!$B$7:$B$29,$B11,'Chi tiet'!$C$7:$C$29,D$5)</f>
        <v>0</v>
      </c>
      <c r="E11" s="70">
        <f>SUMIFS('Chi tiet'!$H$7:$H$29,'Chi tiet'!$B$7:$B$29,$B11,'Chi tiet'!$C$7:$C$29,E$5)</f>
        <v>0</v>
      </c>
      <c r="F11" s="70">
        <f>SUMIFS('Chi tiet'!$H$7:$H$29,'Chi tiet'!$B$7:$B$29,$B11,'Chi tiet'!$C$7:$C$29,F$5)</f>
        <v>0</v>
      </c>
      <c r="G11" s="70">
        <f>SUMIFS('Chi tiet'!$H$7:$H$29,'Chi tiet'!$B$7:$B$29,$B11,'Chi tiet'!$C$7:$C$29,G$5)</f>
        <v>0</v>
      </c>
      <c r="H11" s="70">
        <f>SUM(C11:G11)</f>
        <v>0</v>
      </c>
      <c r="I11" s="70">
        <f>IF(IFERROR(MATCH(B11,#REF!,0),0)=0,1,SUMIFS('Chi tiet'!$D$7:$D$28,'Chi tiet'!$B$7:$B$28,$B11,'Chi tiet'!$C$7:$C$28,F$5)+SUMIFS('Chi tiet'!$D$7:$D$28,'Chi tiet'!$B$7:$B$28,$B11,'Chi tiet'!$C$7:$C$28,G$5)+SUMIFS('Chi tiet'!$D$7:$D$28,'Chi tiet'!$B$7:$B$28,$B11,'Chi tiet'!$C$7:$C$28,#REF!))</f>
        <v>1</v>
      </c>
      <c r="J11" s="70">
        <f>SUMIFS('Chi tiet'!$E$7:$E$28,'Chi tiet'!$B$7:$B$28,$B11,'Chi tiet'!$C$7:$C$28,E$5)+SUMIFS('Chi tiet'!$E$7:$E$28,'Chi tiet'!$B$7:$B$28,$B11,'Chi tiet'!$C$7:$C$28,F$5)+SUMIFS('Chi tiet'!$E$7:$E$28,'Chi tiet'!$B$7:$B$28,$B11,'Chi tiet'!$C$7:$C$28,G$5)+SUMIFS('Chi tiet'!$E$7:$E$28,'Chi tiet'!$B$7:$B$28,$B11,'Chi tiet'!$C$7:$C$28,#REF!)</f>
        <v>0</v>
      </c>
      <c r="K11" s="71">
        <f>ROUND(J11/22,2)</f>
        <v>0</v>
      </c>
    </row>
    <row r="12" spans="1:11" s="5" customFormat="1" ht="23.45" customHeight="1" x14ac:dyDescent="0.25">
      <c r="A12" s="72"/>
      <c r="B12" s="73" t="s">
        <v>0</v>
      </c>
      <c r="C12" s="74">
        <f>C6</f>
        <v>47040000</v>
      </c>
      <c r="D12" s="74">
        <f t="shared" ref="D12:H12" si="1">D6</f>
        <v>14112000</v>
      </c>
      <c r="E12" s="74">
        <f t="shared" si="1"/>
        <v>9564800</v>
      </c>
      <c r="F12" s="74">
        <f t="shared" si="1"/>
        <v>34888000</v>
      </c>
      <c r="G12" s="74">
        <f t="shared" si="1"/>
        <v>0</v>
      </c>
      <c r="H12" s="74">
        <f t="shared" si="1"/>
        <v>105604800</v>
      </c>
      <c r="I12" s="74"/>
      <c r="J12" s="74"/>
      <c r="K12" s="75"/>
    </row>
    <row r="13" spans="1:11" x14ac:dyDescent="0.25">
      <c r="A13" s="27"/>
    </row>
  </sheetData>
  <mergeCells count="7">
    <mergeCell ref="J4:K4"/>
    <mergeCell ref="A2:K2"/>
    <mergeCell ref="C4:G4"/>
    <mergeCell ref="B4:B5"/>
    <mergeCell ref="A4:A5"/>
    <mergeCell ref="H4:H5"/>
    <mergeCell ref="I4:I5"/>
  </mergeCells>
  <conditionalFormatting sqref="B7:B11">
    <cfRule type="containsText" dxfId="141" priority="13" stopIfTrue="1" operator="containsText" text="Thành viên chính">
      <formula>NOT(ISERROR(SEARCH("Thành viên chính",B7)))</formula>
    </cfRule>
    <cfRule type="containsText" dxfId="140" priority="14" stopIfTrue="1" operator="containsText" text="Thư ký khoa học">
      <formula>NOT(ISERROR(SEARCH("Thư ký khoa học",B7)))</formula>
    </cfRule>
    <cfRule type="containsText" dxfId="139" priority="15" stopIfTrue="1" operator="containsText" text="Chủ nhiệm đề tài">
      <formula>NOT(ISERROR(SEARCH("Chủ nhiệm đề tài",B7)))</formula>
    </cfRule>
  </conditionalFormatting>
  <conditionalFormatting sqref="J4">
    <cfRule type="containsText" dxfId="138" priority="7" stopIfTrue="1" operator="containsText" text="Thành viên chính">
      <formula>NOT(ISERROR(SEARCH("Thành viên chính",J4)))</formula>
    </cfRule>
    <cfRule type="containsText" dxfId="137" priority="8" stopIfTrue="1" operator="containsText" text="Thư ký khoa học">
      <formula>NOT(ISERROR(SEARCH("Thư ký khoa học",J4)))</formula>
    </cfRule>
    <cfRule type="containsText" dxfId="136" priority="9" stopIfTrue="1" operator="containsText" text="Chủ nhiệm đề tài">
      <formula>NOT(ISERROR(SEARCH("Chủ nhiệm đề tài",J4)))</formula>
    </cfRule>
  </conditionalFormatting>
  <conditionalFormatting sqref="J5:K5">
    <cfRule type="containsText" dxfId="135" priority="4" stopIfTrue="1" operator="containsText" text="Thành viên chính">
      <formula>NOT(ISERROR(SEARCH("Thành viên chính",J5)))</formula>
    </cfRule>
    <cfRule type="containsText" dxfId="134" priority="5" stopIfTrue="1" operator="containsText" text="Thư ký khoa học">
      <formula>NOT(ISERROR(SEARCH("Thư ký khoa học",J5)))</formula>
    </cfRule>
    <cfRule type="containsText" dxfId="133" priority="6" stopIfTrue="1" operator="containsText" text="Chủ nhiệm đề tài">
      <formula>NOT(ISERROR(SEARCH("Chủ nhiệm đề tài",J5)))</formula>
    </cfRule>
  </conditionalFormatting>
  <pageMargins left="0.44" right="0.4" top="0.98" bottom="0.32" header="0.31496062992125984" footer="0.31496062992125984"/>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89"/>
  <sheetViews>
    <sheetView tabSelected="1" zoomScale="85" zoomScaleNormal="85" zoomScalePageLayoutView="89" workbookViewId="0">
      <pane ySplit="6" topLeftCell="A10" activePane="bottomLeft" state="frozen"/>
      <selection pane="bottomLeft" activeCell="G28" sqref="G28"/>
    </sheetView>
  </sheetViews>
  <sheetFormatPr defaultColWidth="9.140625" defaultRowHeight="15" x14ac:dyDescent="0.25"/>
  <cols>
    <col min="1" max="1" width="6.140625" style="9" customWidth="1"/>
    <col min="2" max="2" width="37" style="5" customWidth="1"/>
    <col min="3" max="3" width="10" style="21" customWidth="1"/>
    <col min="4" max="4" width="7.7109375" style="5" customWidth="1"/>
    <col min="5" max="5" width="7.140625" style="5" customWidth="1"/>
    <col min="6" max="6" width="8.42578125" style="23" customWidth="1"/>
    <col min="7" max="7" width="13.42578125" style="10" customWidth="1"/>
    <col min="8" max="8" width="17" style="10" customWidth="1"/>
    <col min="9" max="9" width="13.28515625" style="5" customWidth="1"/>
    <col min="10" max="10" width="15.42578125" style="5" customWidth="1"/>
    <col min="11" max="11" width="16" style="5" customWidth="1"/>
    <col min="12" max="12" width="10.42578125" style="5" bestFit="1" customWidth="1"/>
    <col min="13" max="13" width="13.28515625" style="10" bestFit="1" customWidth="1"/>
    <col min="14" max="14" width="16.28515625" style="10" bestFit="1" customWidth="1"/>
    <col min="15" max="15" width="16.7109375" style="10" customWidth="1"/>
    <col min="16" max="17" width="16.7109375" style="5" customWidth="1"/>
    <col min="18" max="16384" width="9.140625" style="5"/>
  </cols>
  <sheetData>
    <row r="1" spans="1:17" ht="27.75" customHeight="1" x14ac:dyDescent="0.25">
      <c r="A1" s="166" t="s">
        <v>161</v>
      </c>
      <c r="B1" s="166"/>
      <c r="C1" s="166"/>
      <c r="D1" s="166"/>
      <c r="E1" s="166"/>
      <c r="F1" s="166"/>
      <c r="G1" s="166"/>
      <c r="H1" s="166"/>
      <c r="I1" s="166"/>
      <c r="J1" s="166"/>
      <c r="K1" s="166"/>
      <c r="M1"/>
      <c r="N1" s="165" t="s">
        <v>133</v>
      </c>
      <c r="O1" s="165"/>
      <c r="P1" s="165"/>
    </row>
    <row r="2" spans="1:17" ht="27.75" customHeight="1" x14ac:dyDescent="0.25">
      <c r="A2" s="30"/>
      <c r="B2" s="76" t="s">
        <v>162</v>
      </c>
      <c r="C2" s="141">
        <v>12</v>
      </c>
      <c r="D2" s="29" t="s">
        <v>60</v>
      </c>
      <c r="E2" s="29"/>
      <c r="F2" s="77"/>
      <c r="G2" s="33"/>
      <c r="H2" s="33"/>
      <c r="I2" s="29"/>
      <c r="J2" s="29"/>
      <c r="K2" s="29"/>
      <c r="M2"/>
      <c r="N2" s="50" t="s">
        <v>11</v>
      </c>
      <c r="O2" s="50" t="s">
        <v>20</v>
      </c>
      <c r="P2" s="50" t="s">
        <v>21</v>
      </c>
    </row>
    <row r="3" spans="1:17" ht="18.75" customHeight="1" x14ac:dyDescent="0.25">
      <c r="A3" s="152" t="s">
        <v>1</v>
      </c>
      <c r="B3" s="152" t="s">
        <v>2</v>
      </c>
      <c r="C3" s="152" t="s">
        <v>56</v>
      </c>
      <c r="D3" s="152" t="s">
        <v>58</v>
      </c>
      <c r="E3" s="152" t="s">
        <v>68</v>
      </c>
      <c r="F3" s="152"/>
      <c r="G3" s="167" t="s">
        <v>59</v>
      </c>
      <c r="H3" s="167" t="s">
        <v>69</v>
      </c>
      <c r="I3" s="167"/>
      <c r="J3" s="167" t="s">
        <v>70</v>
      </c>
      <c r="K3" s="167"/>
      <c r="N3" s="49">
        <v>15680000</v>
      </c>
      <c r="O3" s="49">
        <v>7840000</v>
      </c>
      <c r="P3" s="49">
        <v>3920000</v>
      </c>
    </row>
    <row r="4" spans="1:17" ht="18.75" customHeight="1" x14ac:dyDescent="0.25">
      <c r="A4" s="152"/>
      <c r="B4" s="152"/>
      <c r="C4" s="152"/>
      <c r="D4" s="152"/>
      <c r="E4" s="152" t="s">
        <v>66</v>
      </c>
      <c r="F4" s="168" t="s">
        <v>67</v>
      </c>
      <c r="G4" s="167"/>
      <c r="H4" s="157" t="s">
        <v>18</v>
      </c>
      <c r="I4" s="169" t="s">
        <v>8</v>
      </c>
      <c r="J4" s="157" t="s">
        <v>16</v>
      </c>
      <c r="K4" s="157" t="s">
        <v>17</v>
      </c>
    </row>
    <row r="5" spans="1:17" ht="47.25" customHeight="1" x14ac:dyDescent="0.25">
      <c r="A5" s="152"/>
      <c r="B5" s="152"/>
      <c r="C5" s="152"/>
      <c r="D5" s="152"/>
      <c r="E5" s="152"/>
      <c r="F5" s="168"/>
      <c r="G5" s="167"/>
      <c r="H5" s="157"/>
      <c r="I5" s="169"/>
      <c r="J5" s="157"/>
      <c r="K5" s="157"/>
    </row>
    <row r="6" spans="1:17" ht="39.75" customHeight="1" x14ac:dyDescent="0.25">
      <c r="A6" s="78">
        <v>1</v>
      </c>
      <c r="B6" s="79" t="s">
        <v>115</v>
      </c>
      <c r="C6" s="80"/>
      <c r="D6" s="81"/>
      <c r="E6" s="81"/>
      <c r="F6" s="82"/>
      <c r="G6" s="83"/>
      <c r="H6" s="84">
        <f>SUBTOTAL(9,H7:H29)</f>
        <v>105604800</v>
      </c>
      <c r="I6" s="84">
        <f>SUBTOTAL(9,I7:I29)</f>
        <v>0</v>
      </c>
      <c r="J6" s="84">
        <f>SUBTOTAL(9,J7:J29)</f>
        <v>0</v>
      </c>
      <c r="K6" s="84">
        <f>SUBTOTAL(9,K7:K29)</f>
        <v>105604800</v>
      </c>
      <c r="L6" s="6"/>
      <c r="M6" s="14"/>
      <c r="N6" s="14"/>
      <c r="O6" s="14"/>
    </row>
    <row r="7" spans="1:17" s="11" customFormat="1" ht="16.5" x14ac:dyDescent="0.25">
      <c r="A7" s="85" t="s">
        <v>40</v>
      </c>
      <c r="B7" s="86" t="s">
        <v>163</v>
      </c>
      <c r="C7" s="85"/>
      <c r="D7" s="87"/>
      <c r="E7" s="87"/>
      <c r="F7" s="88"/>
      <c r="G7" s="89"/>
      <c r="H7" s="89">
        <f>SUBTOTAL(9,H8:H10)</f>
        <v>5958400</v>
      </c>
      <c r="I7" s="89">
        <f>SUBTOTAL(9,I8:I10)</f>
        <v>0</v>
      </c>
      <c r="J7" s="89">
        <f>SUBTOTAL(9,J8:J10)</f>
        <v>0</v>
      </c>
      <c r="K7" s="89">
        <f>SUBTOTAL(9,K8:K10)</f>
        <v>5958400</v>
      </c>
      <c r="M7" s="22"/>
      <c r="N7" s="22"/>
      <c r="O7" s="22"/>
      <c r="Q7" s="16"/>
    </row>
    <row r="8" spans="1:17" ht="18" customHeight="1" x14ac:dyDescent="0.25">
      <c r="A8" s="90"/>
      <c r="B8" s="91" t="s">
        <v>39</v>
      </c>
      <c r="C8" s="90" t="s">
        <v>11</v>
      </c>
      <c r="D8" s="92">
        <v>1</v>
      </c>
      <c r="E8" s="92">
        <v>5</v>
      </c>
      <c r="F8" s="88">
        <f>ROUND(E8/26,2)</f>
        <v>0.19</v>
      </c>
      <c r="G8" s="93">
        <f>IF(C8="TVC",15680000,IF(C8="TV",7840000,IF(C8="KTV",3920000)))</f>
        <v>15680000</v>
      </c>
      <c r="H8" s="93">
        <f>G8*F8*D8</f>
        <v>2979200</v>
      </c>
      <c r="I8" s="94"/>
      <c r="J8" s="93"/>
      <c r="K8" s="94">
        <f>H8</f>
        <v>2979200</v>
      </c>
      <c r="M8" s="5"/>
      <c r="Q8" s="12"/>
    </row>
    <row r="9" spans="1:17" ht="18" customHeight="1" x14ac:dyDescent="0.25">
      <c r="A9" s="90"/>
      <c r="B9" s="91" t="s">
        <v>45</v>
      </c>
      <c r="C9" s="90" t="s">
        <v>20</v>
      </c>
      <c r="D9" s="92">
        <v>1</v>
      </c>
      <c r="E9" s="92">
        <v>5</v>
      </c>
      <c r="F9" s="88">
        <f t="shared" ref="F9:F26" si="0">ROUND(E9/26,2)</f>
        <v>0.19</v>
      </c>
      <c r="G9" s="93">
        <f>IF(C9="TVC",15680000,IF(C9="TV",7840000,IF(C9="KTV",3920000)))</f>
        <v>7840000</v>
      </c>
      <c r="H9" s="93">
        <f>G9*F9*D9</f>
        <v>1489600</v>
      </c>
      <c r="I9" s="94"/>
      <c r="J9" s="93"/>
      <c r="K9" s="94">
        <f t="shared" ref="K9:K10" si="1">H9</f>
        <v>1489600</v>
      </c>
      <c r="M9" s="5"/>
      <c r="Q9" s="12"/>
    </row>
    <row r="10" spans="1:17" s="11" customFormat="1" ht="16.5" x14ac:dyDescent="0.25">
      <c r="A10" s="90"/>
      <c r="B10" s="91" t="s">
        <v>44</v>
      </c>
      <c r="C10" s="90" t="s">
        <v>20</v>
      </c>
      <c r="D10" s="92">
        <v>1</v>
      </c>
      <c r="E10" s="92">
        <v>5</v>
      </c>
      <c r="F10" s="88">
        <f t="shared" si="0"/>
        <v>0.19</v>
      </c>
      <c r="G10" s="93">
        <f>IF(C10="TVC",15680000,IF(C10="TV",7840000,IF(C10="KTV",3920000)))</f>
        <v>7840000</v>
      </c>
      <c r="H10" s="93">
        <f>G10*F10*D10</f>
        <v>1489600</v>
      </c>
      <c r="I10" s="94"/>
      <c r="J10" s="93"/>
      <c r="K10" s="94">
        <f t="shared" si="1"/>
        <v>1489600</v>
      </c>
      <c r="N10" s="22"/>
      <c r="O10" s="22"/>
      <c r="Q10" s="16"/>
    </row>
    <row r="11" spans="1:17" ht="18" customHeight="1" x14ac:dyDescent="0.25">
      <c r="A11" s="85" t="s">
        <v>41</v>
      </c>
      <c r="B11" s="86" t="s">
        <v>164</v>
      </c>
      <c r="C11" s="85"/>
      <c r="D11" s="87"/>
      <c r="E11" s="87"/>
      <c r="F11" s="88"/>
      <c r="G11" s="89"/>
      <c r="H11" s="89">
        <f>SUBTOTAL(9,H13:H26)</f>
        <v>38494400</v>
      </c>
      <c r="I11" s="89">
        <f>SUBTOTAL(9,I13:I26)</f>
        <v>0</v>
      </c>
      <c r="J11" s="89">
        <f>SUBTOTAL(9,J13:J26)</f>
        <v>0</v>
      </c>
      <c r="K11" s="89">
        <f>SUBTOTAL(9,K13:K26)</f>
        <v>38494400</v>
      </c>
      <c r="M11" s="5"/>
      <c r="Q11" s="12"/>
    </row>
    <row r="12" spans="1:17" ht="18" customHeight="1" x14ac:dyDescent="0.25">
      <c r="A12" s="85"/>
      <c r="B12" s="125" t="s">
        <v>181</v>
      </c>
      <c r="C12" s="85"/>
      <c r="D12" s="87"/>
      <c r="E12" s="87"/>
      <c r="F12" s="88"/>
      <c r="G12" s="89"/>
      <c r="H12" s="89"/>
      <c r="I12" s="89"/>
      <c r="J12" s="89"/>
      <c r="K12" s="89"/>
      <c r="M12" s="5"/>
      <c r="Q12" s="12"/>
    </row>
    <row r="13" spans="1:17" ht="18" customHeight="1" x14ac:dyDescent="0.25">
      <c r="A13" s="90"/>
      <c r="B13" s="91" t="s">
        <v>45</v>
      </c>
      <c r="C13" s="90" t="s">
        <v>11</v>
      </c>
      <c r="D13" s="92">
        <v>1</v>
      </c>
      <c r="E13" s="92">
        <v>5</v>
      </c>
      <c r="F13" s="88">
        <f t="shared" si="0"/>
        <v>0.19</v>
      </c>
      <c r="G13" s="93">
        <f>IF(C13="TVC",15680000,IF(C13="TV",7840000,IF(C13="KTV",3920000)))</f>
        <v>15680000</v>
      </c>
      <c r="H13" s="93">
        <f>G13*F13*D13</f>
        <v>2979200</v>
      </c>
      <c r="I13" s="94"/>
      <c r="J13" s="93"/>
      <c r="K13" s="94">
        <f t="shared" ref="K13:K16" si="2">H13</f>
        <v>2979200</v>
      </c>
      <c r="M13" s="5"/>
      <c r="Q13" s="12"/>
    </row>
    <row r="14" spans="1:17" ht="16.5" x14ac:dyDescent="0.25">
      <c r="A14" s="90"/>
      <c r="B14" s="91" t="s">
        <v>39</v>
      </c>
      <c r="C14" s="90" t="s">
        <v>20</v>
      </c>
      <c r="D14" s="92">
        <v>1</v>
      </c>
      <c r="E14" s="92">
        <v>5</v>
      </c>
      <c r="F14" s="88">
        <f t="shared" si="0"/>
        <v>0.19</v>
      </c>
      <c r="G14" s="93">
        <v>7840000</v>
      </c>
      <c r="H14" s="93">
        <v>9016000</v>
      </c>
      <c r="I14" s="94"/>
      <c r="J14" s="93"/>
      <c r="K14" s="94">
        <v>9016000</v>
      </c>
      <c r="M14" s="5"/>
      <c r="Q14" s="12"/>
    </row>
    <row r="15" spans="1:17" ht="18" customHeight="1" x14ac:dyDescent="0.25">
      <c r="A15" s="90"/>
      <c r="B15" s="91" t="s">
        <v>44</v>
      </c>
      <c r="C15" s="90" t="s">
        <v>20</v>
      </c>
      <c r="D15" s="92">
        <v>1</v>
      </c>
      <c r="E15" s="92">
        <v>5</v>
      </c>
      <c r="F15" s="88">
        <f t="shared" si="0"/>
        <v>0.19</v>
      </c>
      <c r="G15" s="93">
        <v>7840000</v>
      </c>
      <c r="H15" s="93">
        <v>9016000</v>
      </c>
      <c r="I15" s="94"/>
      <c r="J15" s="93"/>
      <c r="K15" s="94">
        <v>9016000</v>
      </c>
      <c r="M15" s="5"/>
      <c r="Q15" s="12"/>
    </row>
    <row r="16" spans="1:17" ht="18" customHeight="1" x14ac:dyDescent="0.25">
      <c r="A16" s="90"/>
      <c r="B16" s="91" t="s">
        <v>46</v>
      </c>
      <c r="C16" s="90" t="s">
        <v>20</v>
      </c>
      <c r="D16" s="92">
        <v>1</v>
      </c>
      <c r="E16" s="92">
        <v>5</v>
      </c>
      <c r="F16" s="88">
        <f t="shared" si="0"/>
        <v>0.19</v>
      </c>
      <c r="G16" s="93">
        <f>IF(C16="TVC",15680000,IF(C16="TV",7840000,IF(C16="KTV",3920000)))</f>
        <v>7840000</v>
      </c>
      <c r="H16" s="93">
        <f>G16*F16*D16</f>
        <v>1489600</v>
      </c>
      <c r="I16" s="94"/>
      <c r="J16" s="93"/>
      <c r="K16" s="94">
        <f t="shared" si="2"/>
        <v>1489600</v>
      </c>
      <c r="M16" s="5"/>
      <c r="Q16" s="12"/>
    </row>
    <row r="17" spans="1:17" ht="18" customHeight="1" x14ac:dyDescent="0.25">
      <c r="A17" s="90"/>
      <c r="B17" s="125" t="s">
        <v>182</v>
      </c>
      <c r="C17" s="90"/>
      <c r="D17" s="92"/>
      <c r="E17" s="92"/>
      <c r="F17" s="88"/>
      <c r="G17" s="93"/>
      <c r="H17" s="93"/>
      <c r="I17" s="94"/>
      <c r="J17" s="93"/>
      <c r="K17" s="94"/>
      <c r="M17" s="5"/>
      <c r="Q17" s="12"/>
    </row>
    <row r="18" spans="1:17" ht="16.5" x14ac:dyDescent="0.25">
      <c r="A18" s="85" t="s">
        <v>42</v>
      </c>
      <c r="B18" s="86" t="s">
        <v>165</v>
      </c>
      <c r="C18" s="85"/>
      <c r="D18" s="87"/>
      <c r="E18" s="87"/>
      <c r="F18" s="88"/>
      <c r="G18" s="89"/>
      <c r="H18" s="89">
        <f>SUBTOTAL(9,H20:H26)</f>
        <v>15993600</v>
      </c>
      <c r="I18" s="89">
        <f>SUBTOTAL(9,I20:I26)</f>
        <v>0</v>
      </c>
      <c r="J18" s="89">
        <f>SUBTOTAL(9,J20:J26)</f>
        <v>0</v>
      </c>
      <c r="K18" s="89">
        <f>SUBTOTAL(9,K20:K26)</f>
        <v>15993600</v>
      </c>
      <c r="M18" s="5"/>
      <c r="Q18" s="12"/>
    </row>
    <row r="19" spans="1:17" ht="17.25" x14ac:dyDescent="0.25">
      <c r="A19" s="85"/>
      <c r="B19" s="125" t="s">
        <v>179</v>
      </c>
      <c r="C19" s="85"/>
      <c r="D19" s="87"/>
      <c r="E19" s="87"/>
      <c r="F19" s="88"/>
      <c r="G19" s="89"/>
      <c r="H19" s="89"/>
      <c r="I19" s="89"/>
      <c r="J19" s="89"/>
      <c r="K19" s="89"/>
      <c r="M19" s="5"/>
      <c r="Q19" s="12"/>
    </row>
    <row r="20" spans="1:17" ht="18" customHeight="1" x14ac:dyDescent="0.25">
      <c r="A20" s="90"/>
      <c r="B20" s="91" t="s">
        <v>46</v>
      </c>
      <c r="C20" s="90" t="s">
        <v>11</v>
      </c>
      <c r="D20" s="92">
        <v>1</v>
      </c>
      <c r="E20" s="92">
        <v>6</v>
      </c>
      <c r="F20" s="88">
        <f t="shared" si="0"/>
        <v>0.23</v>
      </c>
      <c r="G20" s="93">
        <f>IF(C20="TVC",15680000,IF(C20="TV",7840000,IF(C20="KTV",3920000)))</f>
        <v>15680000</v>
      </c>
      <c r="H20" s="93">
        <f>G20*F20*D20</f>
        <v>3606400</v>
      </c>
      <c r="I20" s="94"/>
      <c r="J20" s="93"/>
      <c r="K20" s="94">
        <f t="shared" ref="K20:K22" si="3">H20</f>
        <v>3606400</v>
      </c>
      <c r="M20" s="5"/>
      <c r="Q20" s="12"/>
    </row>
    <row r="21" spans="1:17" ht="18" customHeight="1" x14ac:dyDescent="0.25">
      <c r="A21" s="90"/>
      <c r="B21" s="91" t="s">
        <v>39</v>
      </c>
      <c r="C21" s="90" t="s">
        <v>20</v>
      </c>
      <c r="D21" s="92">
        <v>1</v>
      </c>
      <c r="E21" s="92">
        <v>6</v>
      </c>
      <c r="F21" s="88">
        <f t="shared" si="0"/>
        <v>0.23</v>
      </c>
      <c r="G21" s="93">
        <v>7840000</v>
      </c>
      <c r="H21" s="93">
        <v>10584000</v>
      </c>
      <c r="I21" s="94"/>
      <c r="J21" s="93"/>
      <c r="K21" s="94">
        <v>10584000</v>
      </c>
      <c r="M21" s="5"/>
      <c r="Q21" s="12"/>
    </row>
    <row r="22" spans="1:17" ht="16.5" x14ac:dyDescent="0.25">
      <c r="A22" s="90"/>
      <c r="B22" s="91" t="s">
        <v>44</v>
      </c>
      <c r="C22" s="90" t="s">
        <v>20</v>
      </c>
      <c r="D22" s="92">
        <v>1</v>
      </c>
      <c r="E22" s="92">
        <v>6</v>
      </c>
      <c r="F22" s="88">
        <f t="shared" si="0"/>
        <v>0.23</v>
      </c>
      <c r="G22" s="93">
        <f>IF(C22="TVC",15680000,IF(C22="TV",7840000,IF(C22="KTV",3920000)))</f>
        <v>7840000</v>
      </c>
      <c r="H22" s="93">
        <f>G22*F22*D22</f>
        <v>1803200</v>
      </c>
      <c r="I22" s="94"/>
      <c r="J22" s="93"/>
      <c r="K22" s="94">
        <f t="shared" si="3"/>
        <v>1803200</v>
      </c>
      <c r="M22" s="5"/>
      <c r="Q22" s="12"/>
    </row>
    <row r="23" spans="1:17" ht="17.25" x14ac:dyDescent="0.25">
      <c r="A23" s="90"/>
      <c r="B23" s="125" t="s">
        <v>180</v>
      </c>
      <c r="C23" s="90"/>
      <c r="D23" s="92"/>
      <c r="E23" s="92"/>
      <c r="F23" s="88"/>
      <c r="G23" s="93"/>
      <c r="H23" s="93"/>
      <c r="I23" s="94"/>
      <c r="J23" s="93"/>
      <c r="K23" s="94"/>
      <c r="M23" s="5"/>
      <c r="Q23" s="12"/>
    </row>
    <row r="24" spans="1:17" ht="18" customHeight="1" x14ac:dyDescent="0.25">
      <c r="A24" s="85" t="s">
        <v>114</v>
      </c>
      <c r="B24" s="86" t="s">
        <v>166</v>
      </c>
      <c r="C24" s="85"/>
      <c r="D24" s="87"/>
      <c r="E24" s="87"/>
      <c r="F24" s="88"/>
      <c r="G24" s="89"/>
      <c r="H24" s="89">
        <f>SUBTOTAL(9,H25:H28)</f>
        <v>47040000</v>
      </c>
      <c r="I24" s="89">
        <f>SUBTOTAL(9,I25:I28)</f>
        <v>0</v>
      </c>
      <c r="J24" s="89">
        <f>SUBTOTAL(9,J25:J28)</f>
        <v>0</v>
      </c>
      <c r="K24" s="89">
        <f>SUBTOTAL(9,K25:K28)</f>
        <v>47040000</v>
      </c>
      <c r="M24" s="5"/>
      <c r="Q24" s="12"/>
    </row>
    <row r="25" spans="1:17" ht="18" customHeight="1" x14ac:dyDescent="0.25">
      <c r="A25" s="90"/>
      <c r="B25" s="91" t="s">
        <v>167</v>
      </c>
      <c r="C25" s="90" t="s">
        <v>11</v>
      </c>
      <c r="D25" s="92"/>
      <c r="E25" s="92">
        <v>6</v>
      </c>
      <c r="F25" s="88">
        <f t="shared" si="0"/>
        <v>0.23</v>
      </c>
      <c r="G25" s="93">
        <f>IF(C25="TVC",15680000,IF(C25="TV",7840000,IF(C25="KTV",3920000)))</f>
        <v>15680000</v>
      </c>
      <c r="H25" s="93">
        <f>G25*F25*D25</f>
        <v>0</v>
      </c>
      <c r="I25" s="94"/>
      <c r="J25" s="93"/>
      <c r="K25" s="94">
        <f t="shared" ref="K25:K26" si="4">H25</f>
        <v>0</v>
      </c>
      <c r="M25" s="5"/>
      <c r="Q25" s="12"/>
    </row>
    <row r="26" spans="1:17" s="11" customFormat="1" ht="16.5" x14ac:dyDescent="0.25">
      <c r="A26" s="90"/>
      <c r="B26" s="91" t="s">
        <v>167</v>
      </c>
      <c r="C26" s="90" t="s">
        <v>20</v>
      </c>
      <c r="D26" s="92"/>
      <c r="E26" s="92">
        <v>6</v>
      </c>
      <c r="F26" s="88">
        <f t="shared" si="0"/>
        <v>0.23</v>
      </c>
      <c r="G26" s="93">
        <f>IF(C26="TVC",15680000,IF(C26="TV",7840000,IF(C26="KTV",3920000)))</f>
        <v>7840000</v>
      </c>
      <c r="H26" s="93">
        <f>G26*F26*D26</f>
        <v>0</v>
      </c>
      <c r="I26" s="94"/>
      <c r="J26" s="93"/>
      <c r="K26" s="94">
        <f t="shared" si="4"/>
        <v>0</v>
      </c>
      <c r="M26" s="22"/>
      <c r="N26" s="22"/>
      <c r="O26" s="22"/>
      <c r="Q26" s="16"/>
    </row>
    <row r="27" spans="1:17" ht="66" x14ac:dyDescent="0.25">
      <c r="A27" s="85" t="s">
        <v>43</v>
      </c>
      <c r="B27" s="86" t="s">
        <v>95</v>
      </c>
      <c r="C27" s="85"/>
      <c r="D27" s="87"/>
      <c r="E27" s="87"/>
      <c r="F27" s="95"/>
      <c r="G27" s="89"/>
      <c r="H27" s="89">
        <f>SUBTOTAL(9,H28:H29)</f>
        <v>61152000</v>
      </c>
      <c r="I27" s="89">
        <f t="shared" ref="I27:K27" si="5">SUBTOTAL(9,I28:I29)</f>
        <v>0</v>
      </c>
      <c r="J27" s="89">
        <f t="shared" si="5"/>
        <v>0</v>
      </c>
      <c r="K27" s="89">
        <f t="shared" si="5"/>
        <v>61152000</v>
      </c>
      <c r="Q27" s="12"/>
    </row>
    <row r="28" spans="1:17" ht="16.5" x14ac:dyDescent="0.25">
      <c r="A28" s="96"/>
      <c r="B28" s="91" t="s">
        <v>39</v>
      </c>
      <c r="C28" s="90" t="s">
        <v>57</v>
      </c>
      <c r="D28" s="92">
        <v>1</v>
      </c>
      <c r="E28" s="97">
        <v>0.2</v>
      </c>
      <c r="F28" s="88">
        <f>C2</f>
        <v>12</v>
      </c>
      <c r="G28" s="93">
        <v>19600000</v>
      </c>
      <c r="H28" s="93">
        <f>F28*G28*D28*E28</f>
        <v>47040000</v>
      </c>
      <c r="I28" s="94"/>
      <c r="J28" s="93"/>
      <c r="K28" s="94">
        <f t="shared" ref="K28:K29" si="6">H28</f>
        <v>47040000</v>
      </c>
      <c r="Q28" s="12"/>
    </row>
    <row r="29" spans="1:17" ht="16.5" x14ac:dyDescent="0.25">
      <c r="A29" s="90"/>
      <c r="B29" s="91" t="s">
        <v>45</v>
      </c>
      <c r="C29" s="90" t="s">
        <v>19</v>
      </c>
      <c r="D29" s="92">
        <v>1</v>
      </c>
      <c r="E29" s="97">
        <v>0.2</v>
      </c>
      <c r="F29" s="88">
        <f>C2</f>
        <v>12</v>
      </c>
      <c r="G29" s="93">
        <v>5880000</v>
      </c>
      <c r="H29" s="93">
        <f>F29*G29*D29*E29</f>
        <v>14112000</v>
      </c>
      <c r="I29" s="94"/>
      <c r="J29" s="93"/>
      <c r="K29" s="94">
        <f t="shared" si="6"/>
        <v>14112000</v>
      </c>
      <c r="P29" s="10"/>
      <c r="Q29" s="10"/>
    </row>
    <row r="30" spans="1:17" ht="33" x14ac:dyDescent="0.25">
      <c r="A30" s="78">
        <v>2</v>
      </c>
      <c r="B30" s="79" t="s">
        <v>168</v>
      </c>
      <c r="C30" s="79"/>
      <c r="D30" s="79"/>
      <c r="E30" s="98"/>
      <c r="F30" s="99"/>
      <c r="G30" s="83"/>
      <c r="H30" s="84"/>
      <c r="I30" s="84"/>
      <c r="J30" s="84"/>
      <c r="K30" s="84"/>
      <c r="L30" s="8"/>
      <c r="N30" s="15"/>
      <c r="Q30" s="12"/>
    </row>
    <row r="31" spans="1:17" ht="16.5" x14ac:dyDescent="0.25">
      <c r="A31" s="90"/>
      <c r="B31" s="100"/>
      <c r="C31" s="96"/>
      <c r="D31" s="100"/>
      <c r="E31" s="100"/>
      <c r="F31" s="101"/>
      <c r="G31" s="94"/>
      <c r="H31" s="94"/>
      <c r="I31" s="102"/>
      <c r="J31" s="102"/>
      <c r="K31" s="94"/>
      <c r="Q31" s="12"/>
    </row>
    <row r="32" spans="1:17" ht="33" x14ac:dyDescent="0.25">
      <c r="A32" s="78">
        <v>3</v>
      </c>
      <c r="B32" s="79" t="s">
        <v>175</v>
      </c>
      <c r="C32" s="79"/>
      <c r="D32" s="79"/>
      <c r="E32" s="79"/>
      <c r="F32" s="103"/>
      <c r="G32" s="83"/>
      <c r="H32" s="84"/>
      <c r="I32" s="84"/>
      <c r="J32" s="84"/>
      <c r="K32" s="84"/>
      <c r="M32" s="17"/>
      <c r="N32" s="17"/>
      <c r="O32" s="17"/>
      <c r="Q32" s="12"/>
    </row>
    <row r="33" spans="1:17" ht="37.5" customHeight="1" x14ac:dyDescent="0.25">
      <c r="A33" s="90"/>
      <c r="B33" s="100"/>
      <c r="C33" s="90"/>
      <c r="D33" s="104"/>
      <c r="E33" s="104"/>
      <c r="F33" s="105"/>
      <c r="G33" s="106"/>
      <c r="H33" s="107"/>
      <c r="I33" s="107"/>
      <c r="J33" s="107"/>
      <c r="K33" s="107"/>
      <c r="N33" s="15"/>
      <c r="Q33" s="12"/>
    </row>
    <row r="34" spans="1:17" ht="33" x14ac:dyDescent="0.25">
      <c r="A34" s="78">
        <v>4</v>
      </c>
      <c r="B34" s="79" t="s">
        <v>116</v>
      </c>
      <c r="C34" s="79"/>
      <c r="D34" s="79"/>
      <c r="E34" s="79"/>
      <c r="F34" s="103"/>
      <c r="G34" s="83"/>
      <c r="H34" s="84">
        <f>SUBTOTAL(9,H35:H52)</f>
        <v>0</v>
      </c>
      <c r="I34" s="84">
        <f t="shared" ref="I34:K34" si="7">SUBTOTAL(9,I35:I52)</f>
        <v>0</v>
      </c>
      <c r="J34" s="84">
        <f t="shared" si="7"/>
        <v>0</v>
      </c>
      <c r="K34" s="84">
        <f t="shared" si="7"/>
        <v>0</v>
      </c>
      <c r="M34" s="17"/>
      <c r="N34" s="18"/>
      <c r="O34" s="17"/>
      <c r="Q34" s="12"/>
    </row>
    <row r="35" spans="1:17" ht="17.25" x14ac:dyDescent="0.25">
      <c r="A35" s="108"/>
      <c r="B35" s="109" t="s">
        <v>169</v>
      </c>
      <c r="C35" s="110"/>
      <c r="D35" s="104"/>
      <c r="E35" s="104"/>
      <c r="F35" s="105"/>
      <c r="G35" s="106"/>
      <c r="H35" s="111">
        <f>SUBTOTAL(9,H36:H42)</f>
        <v>0</v>
      </c>
      <c r="I35" s="111">
        <f>SUBTOTAL(9,I36:I42)</f>
        <v>0</v>
      </c>
      <c r="J35" s="111">
        <f>SUBTOTAL(9,J36:J42)</f>
        <v>0</v>
      </c>
      <c r="K35" s="111">
        <f>SUBTOTAL(9,K36:K42)</f>
        <v>0</v>
      </c>
      <c r="M35" s="17"/>
      <c r="N35" s="18"/>
      <c r="O35" s="17"/>
      <c r="Q35" s="12"/>
    </row>
    <row r="36" spans="1:17" ht="16.5" x14ac:dyDescent="0.25">
      <c r="A36" s="85"/>
      <c r="B36" s="112" t="s">
        <v>102</v>
      </c>
      <c r="C36" s="113" t="s">
        <v>26</v>
      </c>
      <c r="D36" s="114"/>
      <c r="E36" s="115"/>
      <c r="F36" s="116"/>
      <c r="G36" s="117">
        <v>840000</v>
      </c>
      <c r="H36" s="118">
        <f t="shared" ref="H36:H40" si="8">D36*G36</f>
        <v>0</v>
      </c>
      <c r="I36" s="70"/>
      <c r="J36" s="70"/>
      <c r="K36" s="70">
        <f>H36</f>
        <v>0</v>
      </c>
      <c r="M36" s="17"/>
      <c r="N36" s="18"/>
      <c r="O36" s="17"/>
      <c r="Q36" s="12"/>
    </row>
    <row r="37" spans="1:17" ht="16.5" x14ac:dyDescent="0.25">
      <c r="A37" s="85"/>
      <c r="B37" s="112" t="s">
        <v>24</v>
      </c>
      <c r="C37" s="113" t="s">
        <v>26</v>
      </c>
      <c r="D37" s="114"/>
      <c r="E37" s="115"/>
      <c r="F37" s="116"/>
      <c r="G37" s="117">
        <v>210000</v>
      </c>
      <c r="H37" s="118">
        <f t="shared" si="8"/>
        <v>0</v>
      </c>
      <c r="I37" s="70"/>
      <c r="J37" s="70"/>
      <c r="K37" s="70">
        <f t="shared" ref="K37:K42" si="9">H37</f>
        <v>0</v>
      </c>
      <c r="M37" s="17"/>
      <c r="N37" s="18"/>
      <c r="O37" s="17"/>
      <c r="Q37" s="12"/>
    </row>
    <row r="38" spans="1:17" ht="16.5" x14ac:dyDescent="0.25">
      <c r="A38" s="85"/>
      <c r="B38" s="112" t="s">
        <v>25</v>
      </c>
      <c r="C38" s="113" t="s">
        <v>37</v>
      </c>
      <c r="D38" s="114"/>
      <c r="E38" s="115"/>
      <c r="F38" s="116"/>
      <c r="G38" s="117">
        <v>840000</v>
      </c>
      <c r="H38" s="118">
        <f t="shared" si="8"/>
        <v>0</v>
      </c>
      <c r="I38" s="70"/>
      <c r="J38" s="70"/>
      <c r="K38" s="70">
        <f t="shared" si="9"/>
        <v>0</v>
      </c>
      <c r="M38" s="17"/>
      <c r="N38" s="18"/>
      <c r="O38" s="17"/>
      <c r="Q38" s="12"/>
    </row>
    <row r="39" spans="1:17" ht="16.5" x14ac:dyDescent="0.25">
      <c r="A39" s="85"/>
      <c r="B39" s="112" t="s">
        <v>38</v>
      </c>
      <c r="C39" s="113" t="s">
        <v>37</v>
      </c>
      <c r="D39" s="114"/>
      <c r="E39" s="114"/>
      <c r="F39" s="119"/>
      <c r="G39" s="117">
        <v>630000</v>
      </c>
      <c r="H39" s="118">
        <f t="shared" si="8"/>
        <v>0</v>
      </c>
      <c r="I39" s="70"/>
      <c r="J39" s="70"/>
      <c r="K39" s="70">
        <f t="shared" si="9"/>
        <v>0</v>
      </c>
      <c r="M39" s="17"/>
      <c r="N39" s="18"/>
      <c r="O39" s="17"/>
      <c r="Q39" s="12"/>
    </row>
    <row r="40" spans="1:17" ht="16.5" x14ac:dyDescent="0.25">
      <c r="A40" s="85"/>
      <c r="B40" s="112" t="s">
        <v>53</v>
      </c>
      <c r="C40" s="113" t="s">
        <v>26</v>
      </c>
      <c r="D40" s="114"/>
      <c r="E40" s="114"/>
      <c r="F40" s="119"/>
      <c r="G40" s="117">
        <v>140000</v>
      </c>
      <c r="H40" s="118">
        <f t="shared" si="8"/>
        <v>0</v>
      </c>
      <c r="I40" s="70"/>
      <c r="J40" s="70"/>
      <c r="K40" s="70">
        <f t="shared" si="9"/>
        <v>0</v>
      </c>
      <c r="M40" s="17"/>
      <c r="N40" s="18"/>
      <c r="O40" s="17"/>
      <c r="Q40" s="12"/>
    </row>
    <row r="41" spans="1:17" ht="33" x14ac:dyDescent="0.25">
      <c r="A41" s="85"/>
      <c r="B41" s="120" t="s">
        <v>27</v>
      </c>
      <c r="C41" s="113" t="s">
        <v>98</v>
      </c>
      <c r="D41" s="114"/>
      <c r="E41" s="114"/>
      <c r="F41" s="119"/>
      <c r="G41" s="121">
        <v>50000</v>
      </c>
      <c r="H41" s="118">
        <f>D41*G41</f>
        <v>0</v>
      </c>
      <c r="I41" s="70"/>
      <c r="J41" s="70"/>
      <c r="K41" s="70">
        <f t="shared" si="9"/>
        <v>0</v>
      </c>
      <c r="M41" s="17"/>
      <c r="N41" s="18"/>
      <c r="O41" s="17"/>
      <c r="Q41" s="12"/>
    </row>
    <row r="42" spans="1:17" ht="16.5" x14ac:dyDescent="0.25">
      <c r="A42" s="85"/>
      <c r="B42" s="112" t="s">
        <v>170</v>
      </c>
      <c r="C42" s="113" t="s">
        <v>28</v>
      </c>
      <c r="D42" s="114"/>
      <c r="E42" s="114"/>
      <c r="F42" s="119"/>
      <c r="G42" s="117"/>
      <c r="H42" s="118">
        <f t="shared" ref="H42" si="10">D42*G42</f>
        <v>0</v>
      </c>
      <c r="I42" s="70"/>
      <c r="J42" s="70"/>
      <c r="K42" s="70">
        <f t="shared" si="9"/>
        <v>0</v>
      </c>
      <c r="M42" s="17"/>
      <c r="N42" s="18"/>
      <c r="O42" s="17"/>
      <c r="Q42" s="12"/>
    </row>
    <row r="43" spans="1:17" ht="17.25" x14ac:dyDescent="0.25">
      <c r="A43" s="85"/>
      <c r="B43" s="109" t="s">
        <v>134</v>
      </c>
      <c r="C43" s="110"/>
      <c r="D43" s="104"/>
      <c r="E43" s="104"/>
      <c r="F43" s="105"/>
      <c r="G43" s="106"/>
      <c r="H43" s="111">
        <f>SUBTOTAL(9,H44:H47)</f>
        <v>0</v>
      </c>
      <c r="I43" s="111">
        <f>SUBTOTAL(9,I44:I47)</f>
        <v>0</v>
      </c>
      <c r="J43" s="111">
        <f>SUBTOTAL(9,J44:J47)</f>
        <v>0</v>
      </c>
      <c r="K43" s="111">
        <f>SUBTOTAL(9,K44:K47)</f>
        <v>0</v>
      </c>
      <c r="M43" s="17"/>
      <c r="N43" s="18"/>
      <c r="O43" s="17"/>
      <c r="Q43" s="12"/>
    </row>
    <row r="44" spans="1:17" ht="16.5" x14ac:dyDescent="0.25">
      <c r="A44" s="85"/>
      <c r="B44" s="112" t="s">
        <v>135</v>
      </c>
      <c r="C44" s="113" t="s">
        <v>26</v>
      </c>
      <c r="D44" s="115"/>
      <c r="E44" s="115"/>
      <c r="F44" s="116"/>
      <c r="G44" s="117">
        <v>630000</v>
      </c>
      <c r="H44" s="118">
        <f t="shared" ref="H44:H47" si="11">D44*G44</f>
        <v>0</v>
      </c>
      <c r="I44" s="70"/>
      <c r="J44" s="70"/>
      <c r="K44" s="70">
        <f>H44</f>
        <v>0</v>
      </c>
      <c r="M44" s="17"/>
      <c r="N44" s="18"/>
      <c r="O44" s="17"/>
      <c r="Q44" s="12"/>
    </row>
    <row r="45" spans="1:17" ht="16.5" x14ac:dyDescent="0.25">
      <c r="A45" s="85"/>
      <c r="B45" s="112" t="s">
        <v>136</v>
      </c>
      <c r="C45" s="113" t="s">
        <v>26</v>
      </c>
      <c r="D45" s="115"/>
      <c r="E45" s="115"/>
      <c r="F45" s="116"/>
      <c r="G45" s="117">
        <v>140000</v>
      </c>
      <c r="H45" s="118">
        <f t="shared" si="11"/>
        <v>0</v>
      </c>
      <c r="I45" s="70"/>
      <c r="J45" s="70"/>
      <c r="K45" s="70">
        <f t="shared" ref="K45:K47" si="12">H45</f>
        <v>0</v>
      </c>
      <c r="M45" s="17"/>
      <c r="N45" s="18"/>
      <c r="O45" s="17"/>
      <c r="Q45" s="12"/>
    </row>
    <row r="46" spans="1:17" ht="16.5" x14ac:dyDescent="0.25">
      <c r="A46" s="85"/>
      <c r="B46" s="112" t="s">
        <v>137</v>
      </c>
      <c r="C46" s="113" t="s">
        <v>37</v>
      </c>
      <c r="D46" s="115"/>
      <c r="E46" s="115"/>
      <c r="F46" s="116"/>
      <c r="G46" s="117">
        <v>630000</v>
      </c>
      <c r="H46" s="118">
        <f t="shared" si="11"/>
        <v>0</v>
      </c>
      <c r="I46" s="70"/>
      <c r="J46" s="70"/>
      <c r="K46" s="70">
        <f t="shared" si="12"/>
        <v>0</v>
      </c>
      <c r="M46" s="17"/>
      <c r="N46" s="18"/>
      <c r="O46" s="17"/>
      <c r="Q46" s="12"/>
    </row>
    <row r="47" spans="1:17" ht="16.5" x14ac:dyDescent="0.25">
      <c r="A47" s="85"/>
      <c r="B47" s="112" t="s">
        <v>53</v>
      </c>
      <c r="C47" s="113" t="s">
        <v>26</v>
      </c>
      <c r="D47" s="114"/>
      <c r="E47" s="114"/>
      <c r="F47" s="119"/>
      <c r="G47" s="117">
        <v>105000</v>
      </c>
      <c r="H47" s="118">
        <f t="shared" si="11"/>
        <v>0</v>
      </c>
      <c r="I47" s="70"/>
      <c r="J47" s="70"/>
      <c r="K47" s="70">
        <f t="shared" si="12"/>
        <v>0</v>
      </c>
      <c r="M47" s="17"/>
      <c r="N47" s="18"/>
      <c r="O47" s="17"/>
      <c r="Q47" s="12"/>
    </row>
    <row r="48" spans="1:17" ht="17.25" x14ac:dyDescent="0.25">
      <c r="A48" s="90"/>
      <c r="B48" s="109" t="s">
        <v>117</v>
      </c>
      <c r="C48" s="90"/>
      <c r="D48" s="104"/>
      <c r="E48" s="104"/>
      <c r="F48" s="105"/>
      <c r="G48" s="122"/>
      <c r="H48" s="111">
        <f>SUBTOTAL(9,H49:H52)</f>
        <v>0</v>
      </c>
      <c r="I48" s="111">
        <f t="shared" ref="I48:K48" si="13">SUBTOTAL(9,I49:I52)</f>
        <v>0</v>
      </c>
      <c r="J48" s="111">
        <f t="shared" si="13"/>
        <v>0</v>
      </c>
      <c r="K48" s="111">
        <f t="shared" si="13"/>
        <v>0</v>
      </c>
      <c r="M48" s="17"/>
      <c r="N48" s="18"/>
      <c r="O48" s="17"/>
      <c r="Q48" s="12"/>
    </row>
    <row r="49" spans="1:17" ht="33" x14ac:dyDescent="0.25">
      <c r="A49" s="90"/>
      <c r="B49" s="100" t="s">
        <v>76</v>
      </c>
      <c r="C49" s="90" t="s">
        <v>96</v>
      </c>
      <c r="D49" s="104"/>
      <c r="E49" s="104"/>
      <c r="F49" s="105"/>
      <c r="G49" s="122"/>
      <c r="H49" s="94"/>
      <c r="I49" s="123"/>
      <c r="J49" s="123"/>
      <c r="K49" s="123"/>
      <c r="M49" s="17"/>
      <c r="N49" s="18"/>
      <c r="O49" s="17"/>
      <c r="Q49" s="12"/>
    </row>
    <row r="50" spans="1:17" ht="33" x14ac:dyDescent="0.25">
      <c r="A50" s="90"/>
      <c r="B50" s="69" t="s">
        <v>78</v>
      </c>
      <c r="C50" s="90" t="s">
        <v>97</v>
      </c>
      <c r="D50" s="104"/>
      <c r="E50" s="104"/>
      <c r="F50" s="105"/>
      <c r="G50" s="122"/>
      <c r="H50" s="94"/>
      <c r="I50" s="123"/>
      <c r="J50" s="123"/>
      <c r="K50" s="123"/>
      <c r="M50" s="17"/>
      <c r="N50" s="18"/>
      <c r="O50" s="17"/>
      <c r="Q50" s="12"/>
    </row>
    <row r="51" spans="1:17" ht="16.5" x14ac:dyDescent="0.25">
      <c r="A51" s="90"/>
      <c r="B51" s="100" t="s">
        <v>48</v>
      </c>
      <c r="C51" s="90" t="s">
        <v>35</v>
      </c>
      <c r="D51" s="104"/>
      <c r="E51" s="104"/>
      <c r="F51" s="105"/>
      <c r="G51" s="122"/>
      <c r="H51" s="94"/>
      <c r="I51" s="123"/>
      <c r="J51" s="123"/>
      <c r="K51" s="123"/>
      <c r="M51" s="17"/>
      <c r="N51" s="18"/>
      <c r="O51" s="17"/>
      <c r="Q51" s="12"/>
    </row>
    <row r="52" spans="1:17" ht="33" x14ac:dyDescent="0.25">
      <c r="A52" s="90"/>
      <c r="B52" s="69" t="s">
        <v>77</v>
      </c>
      <c r="C52" s="90" t="s">
        <v>30</v>
      </c>
      <c r="D52" s="104"/>
      <c r="E52" s="104"/>
      <c r="F52" s="105"/>
      <c r="G52" s="122"/>
      <c r="H52" s="94"/>
      <c r="I52" s="123"/>
      <c r="J52" s="123"/>
      <c r="K52" s="123"/>
      <c r="M52" s="17"/>
      <c r="N52" s="18"/>
      <c r="O52" s="17"/>
      <c r="Q52" s="12"/>
    </row>
    <row r="53" spans="1:17" ht="33" x14ac:dyDescent="0.25">
      <c r="A53" s="78">
        <v>5</v>
      </c>
      <c r="B53" s="79" t="s">
        <v>118</v>
      </c>
      <c r="C53" s="79"/>
      <c r="D53" s="79"/>
      <c r="E53" s="98"/>
      <c r="F53" s="99"/>
      <c r="G53" s="83"/>
      <c r="H53" s="84"/>
      <c r="I53" s="84"/>
      <c r="J53" s="84"/>
      <c r="K53" s="84"/>
      <c r="M53" s="17"/>
      <c r="N53" s="18"/>
      <c r="O53" s="17"/>
      <c r="Q53" s="12"/>
    </row>
    <row r="54" spans="1:17" ht="16.5" x14ac:dyDescent="0.25">
      <c r="A54" s="90"/>
      <c r="B54" s="69"/>
      <c r="C54" s="90"/>
      <c r="D54" s="100"/>
      <c r="E54" s="100"/>
      <c r="F54" s="101"/>
      <c r="G54" s="124"/>
      <c r="H54" s="107"/>
      <c r="I54" s="107"/>
      <c r="J54" s="107"/>
      <c r="K54" s="107"/>
      <c r="Q54" s="12"/>
    </row>
    <row r="55" spans="1:17" s="6" customFormat="1" ht="33" x14ac:dyDescent="0.25">
      <c r="A55" s="78">
        <v>6</v>
      </c>
      <c r="B55" s="79" t="s">
        <v>119</v>
      </c>
      <c r="C55" s="79"/>
      <c r="D55" s="79"/>
      <c r="E55" s="79"/>
      <c r="F55" s="103"/>
      <c r="G55" s="83"/>
      <c r="H55" s="84">
        <f>SUBTOTAL(9,H56:H72)</f>
        <v>0</v>
      </c>
      <c r="I55" s="84">
        <f>SUBTOTAL(9,I56:I72)</f>
        <v>0</v>
      </c>
      <c r="J55" s="84">
        <f>SUBTOTAL(9,J56:J72)</f>
        <v>0</v>
      </c>
      <c r="K55" s="84">
        <f>SUBTOTAL(9,K56:K72)</f>
        <v>0</v>
      </c>
      <c r="M55" s="19"/>
      <c r="N55" s="19"/>
      <c r="O55" s="19"/>
      <c r="Q55" s="20"/>
    </row>
    <row r="56" spans="1:17" s="6" customFormat="1" ht="30" customHeight="1" x14ac:dyDescent="0.25">
      <c r="A56" s="108" t="s">
        <v>120</v>
      </c>
      <c r="B56" s="125" t="s">
        <v>49</v>
      </c>
      <c r="C56" s="108" t="s">
        <v>31</v>
      </c>
      <c r="D56" s="126"/>
      <c r="E56" s="126"/>
      <c r="F56" s="127"/>
      <c r="G56" s="128"/>
      <c r="H56" s="128"/>
      <c r="I56" s="128"/>
      <c r="J56" s="128"/>
      <c r="K56" s="128"/>
      <c r="M56" s="19"/>
      <c r="N56" s="19"/>
      <c r="O56" s="19"/>
      <c r="Q56" s="20"/>
    </row>
    <row r="57" spans="1:17" ht="20.45" customHeight="1" x14ac:dyDescent="0.25">
      <c r="A57" s="108" t="s">
        <v>121</v>
      </c>
      <c r="B57" s="125" t="s">
        <v>54</v>
      </c>
      <c r="C57" s="108"/>
      <c r="D57" s="126"/>
      <c r="E57" s="126"/>
      <c r="F57" s="127"/>
      <c r="G57" s="128"/>
      <c r="H57" s="128"/>
      <c r="I57" s="128"/>
      <c r="J57" s="128"/>
      <c r="K57" s="128"/>
      <c r="M57" s="17"/>
      <c r="N57" s="17"/>
      <c r="O57" s="17"/>
      <c r="Q57" s="12"/>
    </row>
    <row r="58" spans="1:17" ht="20.45" customHeight="1" x14ac:dyDescent="0.25">
      <c r="A58" s="129" t="s">
        <v>22</v>
      </c>
      <c r="B58" s="69" t="s">
        <v>104</v>
      </c>
      <c r="C58" s="90" t="s">
        <v>29</v>
      </c>
      <c r="D58" s="129"/>
      <c r="E58" s="129"/>
      <c r="F58" s="130"/>
      <c r="G58" s="123">
        <v>500000</v>
      </c>
      <c r="H58" s="123">
        <f>D58*G58</f>
        <v>0</v>
      </c>
      <c r="I58" s="123"/>
      <c r="J58" s="123"/>
      <c r="K58" s="123">
        <f>H58</f>
        <v>0</v>
      </c>
      <c r="M58" s="17"/>
      <c r="N58" s="17"/>
      <c r="O58" s="17"/>
      <c r="Q58" s="12"/>
    </row>
    <row r="59" spans="1:17" ht="22.15" customHeight="1" x14ac:dyDescent="0.25">
      <c r="A59" s="129" t="s">
        <v>22</v>
      </c>
      <c r="B59" s="69" t="s">
        <v>105</v>
      </c>
      <c r="C59" s="90" t="s">
        <v>29</v>
      </c>
      <c r="D59" s="129"/>
      <c r="E59" s="129"/>
      <c r="F59" s="130"/>
      <c r="G59" s="123">
        <v>500000</v>
      </c>
      <c r="H59" s="123">
        <f>D59*G59</f>
        <v>0</v>
      </c>
      <c r="I59" s="123"/>
      <c r="J59" s="123"/>
      <c r="K59" s="123">
        <f>H59</f>
        <v>0</v>
      </c>
      <c r="M59" s="17"/>
      <c r="N59" s="17"/>
      <c r="O59" s="17"/>
      <c r="Q59" s="12"/>
    </row>
    <row r="60" spans="1:17" ht="54.75" customHeight="1" x14ac:dyDescent="0.25">
      <c r="A60" s="108" t="s">
        <v>122</v>
      </c>
      <c r="B60" s="125" t="s">
        <v>33</v>
      </c>
      <c r="C60" s="108"/>
      <c r="D60" s="126"/>
      <c r="E60" s="126"/>
      <c r="F60" s="127"/>
      <c r="G60" s="128"/>
      <c r="H60" s="128">
        <f>SUBTOTAL(9,H61:H65)</f>
        <v>0</v>
      </c>
      <c r="I60" s="128">
        <f>SUBTOTAL(9,I61:I65)</f>
        <v>0</v>
      </c>
      <c r="J60" s="128">
        <f>SUBTOTAL(9,J61:J65)</f>
        <v>0</v>
      </c>
      <c r="K60" s="128">
        <f>SUBTOTAL(9,K61:K65)</f>
        <v>0</v>
      </c>
      <c r="M60" s="17"/>
      <c r="N60" s="17"/>
      <c r="O60" s="17"/>
      <c r="Q60" s="12"/>
    </row>
    <row r="61" spans="1:17" ht="61.5" customHeight="1" x14ac:dyDescent="0.25">
      <c r="A61" s="129" t="s">
        <v>22</v>
      </c>
      <c r="B61" s="69" t="s">
        <v>50</v>
      </c>
      <c r="C61" s="90" t="s">
        <v>12</v>
      </c>
      <c r="D61" s="129"/>
      <c r="E61" s="129"/>
      <c r="F61" s="130"/>
      <c r="G61" s="123"/>
      <c r="H61" s="123"/>
      <c r="I61" s="123"/>
      <c r="J61" s="123"/>
      <c r="K61" s="123"/>
      <c r="M61" s="17"/>
      <c r="N61" s="17"/>
      <c r="O61" s="17"/>
      <c r="Q61" s="12"/>
    </row>
    <row r="62" spans="1:17" ht="49.5" x14ac:dyDescent="0.25">
      <c r="A62" s="129" t="s">
        <v>22</v>
      </c>
      <c r="B62" s="69" t="s">
        <v>51</v>
      </c>
      <c r="C62" s="90" t="s">
        <v>12</v>
      </c>
      <c r="D62" s="129"/>
      <c r="E62" s="129"/>
      <c r="F62" s="130"/>
      <c r="G62" s="123"/>
      <c r="H62" s="123"/>
      <c r="I62" s="123"/>
      <c r="J62" s="123"/>
      <c r="K62" s="123"/>
      <c r="M62" s="17"/>
      <c r="N62" s="17"/>
      <c r="O62" s="17"/>
      <c r="Q62" s="12"/>
    </row>
    <row r="63" spans="1:17" ht="16.5" x14ac:dyDescent="0.25">
      <c r="A63" s="129" t="s">
        <v>22</v>
      </c>
      <c r="B63" s="69" t="s">
        <v>99</v>
      </c>
      <c r="C63" s="90" t="s">
        <v>12</v>
      </c>
      <c r="D63" s="129"/>
      <c r="E63" s="129"/>
      <c r="F63" s="130"/>
      <c r="G63" s="123"/>
      <c r="H63" s="123">
        <f t="shared" ref="H63:H65" si="14">D63*G63</f>
        <v>0</v>
      </c>
      <c r="I63" s="123"/>
      <c r="J63" s="123">
        <f t="shared" ref="J63" si="15">H63</f>
        <v>0</v>
      </c>
      <c r="K63" s="123"/>
      <c r="M63" s="17"/>
      <c r="N63" s="17"/>
      <c r="O63" s="17"/>
      <c r="Q63" s="12"/>
    </row>
    <row r="64" spans="1:17" ht="16.5" x14ac:dyDescent="0.25">
      <c r="A64" s="129" t="s">
        <v>22</v>
      </c>
      <c r="B64" s="69" t="s">
        <v>106</v>
      </c>
      <c r="C64" s="90" t="s">
        <v>32</v>
      </c>
      <c r="D64" s="129"/>
      <c r="E64" s="129"/>
      <c r="F64" s="130"/>
      <c r="G64" s="123">
        <v>30000</v>
      </c>
      <c r="H64" s="123">
        <f t="shared" si="14"/>
        <v>0</v>
      </c>
      <c r="I64" s="123"/>
      <c r="J64" s="123"/>
      <c r="K64" s="123">
        <f>H64</f>
        <v>0</v>
      </c>
      <c r="M64" s="17"/>
      <c r="N64" s="17"/>
      <c r="O64" s="17"/>
      <c r="Q64" s="12"/>
    </row>
    <row r="65" spans="1:17" ht="16.5" x14ac:dyDescent="0.25">
      <c r="A65" s="129" t="s">
        <v>22</v>
      </c>
      <c r="B65" s="69" t="s">
        <v>107</v>
      </c>
      <c r="C65" s="90" t="s">
        <v>32</v>
      </c>
      <c r="D65" s="129"/>
      <c r="E65" s="129"/>
      <c r="F65" s="130"/>
      <c r="G65" s="123">
        <v>50000</v>
      </c>
      <c r="H65" s="123">
        <f t="shared" si="14"/>
        <v>0</v>
      </c>
      <c r="I65" s="123"/>
      <c r="J65" s="123"/>
      <c r="K65" s="123">
        <f>H65</f>
        <v>0</v>
      </c>
      <c r="M65" s="17"/>
      <c r="N65" s="17"/>
      <c r="O65" s="17"/>
      <c r="Q65" s="12"/>
    </row>
    <row r="66" spans="1:17" ht="34.5" x14ac:dyDescent="0.25">
      <c r="A66" s="108" t="s">
        <v>123</v>
      </c>
      <c r="B66" s="125" t="s">
        <v>100</v>
      </c>
      <c r="C66" s="108"/>
      <c r="D66" s="126"/>
      <c r="E66" s="126"/>
      <c r="F66" s="127"/>
      <c r="G66" s="128"/>
      <c r="H66" s="128">
        <f>SUBTOTAL(9,H67:H68)</f>
        <v>0</v>
      </c>
      <c r="I66" s="128">
        <f t="shared" ref="I66:K66" si="16">SUBTOTAL(9,I67:I68)</f>
        <v>0</v>
      </c>
      <c r="J66" s="128">
        <f t="shared" si="16"/>
        <v>0</v>
      </c>
      <c r="K66" s="128">
        <f t="shared" si="16"/>
        <v>0</v>
      </c>
      <c r="M66" s="17"/>
      <c r="N66" s="17"/>
      <c r="O66" s="17"/>
      <c r="Q66" s="12"/>
    </row>
    <row r="67" spans="1:17" ht="35.450000000000003" customHeight="1" x14ac:dyDescent="0.25">
      <c r="A67" s="129" t="s">
        <v>22</v>
      </c>
      <c r="B67" s="131" t="s">
        <v>52</v>
      </c>
      <c r="C67" s="110" t="s">
        <v>35</v>
      </c>
      <c r="D67" s="104"/>
      <c r="E67" s="104"/>
      <c r="F67" s="105"/>
      <c r="G67" s="123"/>
      <c r="H67" s="123">
        <f>D67*G67</f>
        <v>0</v>
      </c>
      <c r="I67" s="123"/>
      <c r="J67" s="123">
        <f>H67</f>
        <v>0</v>
      </c>
      <c r="K67" s="123"/>
      <c r="M67" s="17"/>
      <c r="N67" s="17"/>
      <c r="O67" s="17"/>
      <c r="Q67" s="12"/>
    </row>
    <row r="68" spans="1:17" ht="37.5" customHeight="1" x14ac:dyDescent="0.25">
      <c r="A68" s="129" t="s">
        <v>22</v>
      </c>
      <c r="B68" s="131" t="s">
        <v>36</v>
      </c>
      <c r="C68" s="110" t="s">
        <v>30</v>
      </c>
      <c r="D68" s="104"/>
      <c r="E68" s="104"/>
      <c r="F68" s="105"/>
      <c r="G68" s="123"/>
      <c r="H68" s="123">
        <f>D68*G68</f>
        <v>0</v>
      </c>
      <c r="I68" s="123"/>
      <c r="J68" s="123">
        <f>H68</f>
        <v>0</v>
      </c>
      <c r="K68" s="123"/>
      <c r="L68" s="6"/>
      <c r="M68" s="17"/>
      <c r="N68" s="17"/>
      <c r="O68" s="17"/>
      <c r="Q68" s="12"/>
    </row>
    <row r="69" spans="1:17" ht="17.25" x14ac:dyDescent="0.25">
      <c r="A69" s="108" t="s">
        <v>124</v>
      </c>
      <c r="B69" s="125" t="s">
        <v>34</v>
      </c>
      <c r="C69" s="108"/>
      <c r="D69" s="126"/>
      <c r="E69" s="126"/>
      <c r="F69" s="127"/>
      <c r="G69" s="128"/>
      <c r="H69" s="128">
        <f>SUBTOTAL(9,H70:H72)</f>
        <v>0</v>
      </c>
      <c r="I69" s="128">
        <f t="shared" ref="I69:K69" si="17">SUBTOTAL(9,I70:I72)</f>
        <v>0</v>
      </c>
      <c r="J69" s="128">
        <f t="shared" si="17"/>
        <v>0</v>
      </c>
      <c r="K69" s="128">
        <f t="shared" si="17"/>
        <v>0</v>
      </c>
      <c r="M69" s="17"/>
      <c r="N69" s="17"/>
      <c r="O69" s="17"/>
      <c r="Q69" s="12"/>
    </row>
    <row r="70" spans="1:17" ht="33" x14ac:dyDescent="0.25">
      <c r="A70" s="129" t="s">
        <v>22</v>
      </c>
      <c r="B70" s="69" t="s">
        <v>101</v>
      </c>
      <c r="C70" s="90" t="s">
        <v>37</v>
      </c>
      <c r="D70" s="129"/>
      <c r="E70" s="132"/>
      <c r="F70" s="130"/>
      <c r="G70" s="123">
        <v>3000000</v>
      </c>
      <c r="H70" s="123">
        <f t="shared" ref="H70" si="18">D70*G70</f>
        <v>0</v>
      </c>
      <c r="I70" s="123"/>
      <c r="J70" s="123"/>
      <c r="K70" s="123">
        <f>H70</f>
        <v>0</v>
      </c>
      <c r="M70" s="17"/>
      <c r="N70" s="17"/>
      <c r="O70" s="17"/>
      <c r="Q70" s="12"/>
    </row>
    <row r="71" spans="1:17" ht="16.5" x14ac:dyDescent="0.25">
      <c r="A71" s="129" t="s">
        <v>22</v>
      </c>
      <c r="B71" s="69" t="s">
        <v>108</v>
      </c>
      <c r="C71" s="90" t="s">
        <v>32</v>
      </c>
      <c r="D71" s="129"/>
      <c r="E71" s="129"/>
      <c r="F71" s="130"/>
      <c r="G71" s="123">
        <v>5000</v>
      </c>
      <c r="H71" s="123">
        <f>D71*G71</f>
        <v>0</v>
      </c>
      <c r="I71" s="123"/>
      <c r="J71" s="123"/>
      <c r="K71" s="123">
        <f>H71</f>
        <v>0</v>
      </c>
      <c r="M71" s="17"/>
      <c r="N71" s="17"/>
      <c r="O71" s="17"/>
      <c r="Q71" s="12"/>
    </row>
    <row r="72" spans="1:17" ht="16.5" x14ac:dyDescent="0.25">
      <c r="A72" s="129" t="s">
        <v>22</v>
      </c>
      <c r="B72" s="69" t="s">
        <v>109</v>
      </c>
      <c r="C72" s="90" t="s">
        <v>32</v>
      </c>
      <c r="D72" s="129"/>
      <c r="E72" s="129"/>
      <c r="F72" s="130"/>
      <c r="G72" s="123">
        <v>10000</v>
      </c>
      <c r="H72" s="123">
        <f>D72*G72</f>
        <v>0</v>
      </c>
      <c r="I72" s="123"/>
      <c r="J72" s="123"/>
      <c r="K72" s="123">
        <f>H72</f>
        <v>0</v>
      </c>
      <c r="N72" s="17"/>
      <c r="O72" s="17"/>
      <c r="Q72" s="12"/>
    </row>
    <row r="73" spans="1:17" ht="33.75" customHeight="1" x14ac:dyDescent="0.25">
      <c r="A73" s="78">
        <v>7</v>
      </c>
      <c r="B73" s="79" t="s">
        <v>71</v>
      </c>
      <c r="C73" s="79"/>
      <c r="D73" s="79"/>
      <c r="E73" s="79"/>
      <c r="F73" s="103"/>
      <c r="G73" s="83"/>
      <c r="H73" s="84"/>
      <c r="I73" s="84"/>
      <c r="J73" s="84"/>
      <c r="K73" s="84">
        <f>H73</f>
        <v>0</v>
      </c>
      <c r="N73" s="17"/>
      <c r="O73" s="17"/>
      <c r="Q73" s="12"/>
    </row>
    <row r="74" spans="1:17" ht="18.600000000000001" customHeight="1" x14ac:dyDescent="0.25">
      <c r="A74" s="90"/>
      <c r="B74" s="100"/>
      <c r="C74" s="90"/>
      <c r="D74" s="92"/>
      <c r="E74" s="92"/>
      <c r="F74" s="88"/>
      <c r="G74" s="93"/>
      <c r="H74" s="107"/>
      <c r="I74" s="107"/>
      <c r="J74" s="107"/>
      <c r="K74" s="107"/>
      <c r="Q74" s="12"/>
    </row>
    <row r="75" spans="1:17" ht="18.600000000000001" customHeight="1" x14ac:dyDescent="0.25">
      <c r="A75" s="78">
        <v>8</v>
      </c>
      <c r="B75" s="79" t="s">
        <v>23</v>
      </c>
      <c r="C75" s="79"/>
      <c r="D75" s="79"/>
      <c r="E75" s="79"/>
      <c r="F75" s="103"/>
      <c r="G75" s="83"/>
      <c r="H75" s="84"/>
      <c r="I75" s="84"/>
      <c r="J75" s="84"/>
      <c r="K75" s="84"/>
      <c r="Q75" s="12"/>
    </row>
    <row r="76" spans="1:17" ht="31.5" x14ac:dyDescent="0.25">
      <c r="A76" s="90"/>
      <c r="B76" s="143" t="s">
        <v>177</v>
      </c>
      <c r="C76" s="90"/>
      <c r="D76" s="92"/>
      <c r="E76" s="92"/>
      <c r="F76" s="88"/>
      <c r="G76" s="93"/>
      <c r="H76" s="107"/>
      <c r="I76" s="107"/>
      <c r="J76" s="107"/>
      <c r="K76" s="107"/>
      <c r="Q76" s="12"/>
    </row>
    <row r="77" spans="1:17" ht="18.600000000000001" customHeight="1" x14ac:dyDescent="0.25">
      <c r="A77" s="90"/>
      <c r="B77" s="142" t="s">
        <v>176</v>
      </c>
      <c r="C77" s="90"/>
      <c r="D77" s="92"/>
      <c r="E77" s="92"/>
      <c r="F77" s="88"/>
      <c r="G77" s="93"/>
      <c r="H77" s="107"/>
      <c r="I77" s="107"/>
      <c r="J77" s="107"/>
      <c r="K77" s="107"/>
      <c r="Q77" s="12"/>
    </row>
    <row r="78" spans="1:17" ht="18.600000000000001" customHeight="1" x14ac:dyDescent="0.25">
      <c r="A78" s="159" t="s">
        <v>125</v>
      </c>
      <c r="B78" s="159"/>
      <c r="C78" s="159"/>
      <c r="D78" s="159"/>
      <c r="E78" s="159"/>
      <c r="F78" s="159"/>
      <c r="G78" s="159"/>
      <c r="H78" s="133">
        <f>SUBTOTAL(9,H6:H77)</f>
        <v>105604800</v>
      </c>
      <c r="I78" s="133">
        <f>SUBTOTAL(9,I6:I77)</f>
        <v>0</v>
      </c>
      <c r="J78" s="133">
        <f>SUBTOTAL(9,J6:J77)</f>
        <v>0</v>
      </c>
      <c r="K78" s="133">
        <f>SUBTOTAL(9,K6:K77)</f>
        <v>105604800</v>
      </c>
      <c r="Q78" s="12"/>
    </row>
    <row r="79" spans="1:17" ht="20.45" customHeight="1" x14ac:dyDescent="0.25">
      <c r="A79" s="160" t="s">
        <v>15</v>
      </c>
      <c r="B79" s="160"/>
      <c r="C79" s="160"/>
      <c r="D79" s="160"/>
      <c r="E79" s="160"/>
      <c r="F79" s="160"/>
      <c r="G79" s="160"/>
      <c r="H79" s="161">
        <f>SUM(H78:I78)</f>
        <v>105604800</v>
      </c>
      <c r="I79" s="162"/>
      <c r="J79" s="161">
        <f>SUM(J78:K78)</f>
        <v>105604800</v>
      </c>
      <c r="K79" s="162"/>
    </row>
    <row r="80" spans="1:17" ht="16.5" x14ac:dyDescent="0.25">
      <c r="A80" s="163" t="s">
        <v>171</v>
      </c>
      <c r="B80" s="163"/>
      <c r="C80" s="163"/>
      <c r="D80" s="163"/>
      <c r="E80" s="163"/>
      <c r="F80" s="163"/>
      <c r="G80" s="163"/>
      <c r="H80" s="163"/>
      <c r="I80" s="163"/>
      <c r="J80" s="163"/>
      <c r="K80" s="163"/>
    </row>
    <row r="81" spans="1:11" ht="16.899999999999999" customHeight="1" x14ac:dyDescent="0.25">
      <c r="A81" s="134"/>
      <c r="B81" s="134"/>
      <c r="C81" s="135"/>
      <c r="D81" s="134"/>
      <c r="E81" s="134"/>
      <c r="F81" s="136"/>
      <c r="G81" s="137"/>
      <c r="H81" s="134"/>
      <c r="I81" s="134"/>
      <c r="J81" s="134"/>
      <c r="K81" s="134"/>
    </row>
    <row r="82" spans="1:11" ht="16.899999999999999" customHeight="1" x14ac:dyDescent="0.25">
      <c r="A82" s="158" t="s">
        <v>172</v>
      </c>
      <c r="B82" s="158"/>
      <c r="C82" s="158"/>
      <c r="D82" s="158"/>
      <c r="E82" s="158"/>
      <c r="F82" s="158"/>
      <c r="G82" s="52"/>
      <c r="H82" s="52"/>
      <c r="I82" s="138" t="s">
        <v>173</v>
      </c>
      <c r="J82" s="29"/>
      <c r="K82" s="139"/>
    </row>
    <row r="83" spans="1:11" ht="16.5" x14ac:dyDescent="0.25">
      <c r="A83" s="158" t="s">
        <v>174</v>
      </c>
      <c r="B83" s="158"/>
      <c r="C83" s="158"/>
      <c r="D83" s="158"/>
      <c r="E83" s="158"/>
      <c r="F83" s="158"/>
      <c r="G83" s="29"/>
      <c r="H83" s="29"/>
      <c r="I83" s="37"/>
      <c r="J83" s="29"/>
      <c r="K83" s="29"/>
    </row>
    <row r="84" spans="1:11" ht="16.5" x14ac:dyDescent="0.25">
      <c r="A84" s="164" t="s">
        <v>73</v>
      </c>
      <c r="B84" s="164"/>
      <c r="C84" s="164"/>
      <c r="D84" s="164"/>
      <c r="E84" s="164"/>
      <c r="F84" s="164"/>
      <c r="G84" s="29"/>
      <c r="H84" s="29"/>
      <c r="I84" s="37"/>
      <c r="J84" s="29"/>
      <c r="K84" s="29"/>
    </row>
    <row r="85" spans="1:11" ht="16.5" x14ac:dyDescent="0.25">
      <c r="A85" s="30"/>
      <c r="B85" s="29"/>
      <c r="C85" s="34"/>
      <c r="D85" s="29"/>
      <c r="E85" s="34"/>
      <c r="F85" s="29"/>
      <c r="G85" s="29"/>
      <c r="H85" s="29"/>
      <c r="I85" s="37"/>
      <c r="J85" s="29"/>
      <c r="K85" s="29"/>
    </row>
    <row r="86" spans="1:11" ht="16.899999999999999" customHeight="1" x14ac:dyDescent="0.25">
      <c r="A86" s="30"/>
      <c r="B86" s="29"/>
      <c r="C86" s="34"/>
      <c r="D86" s="29"/>
      <c r="E86" s="34"/>
      <c r="F86" s="29"/>
      <c r="G86" s="29"/>
      <c r="H86" s="29"/>
      <c r="I86" s="37"/>
      <c r="J86" s="29"/>
      <c r="K86" s="29"/>
    </row>
    <row r="87" spans="1:11" ht="16.899999999999999" customHeight="1" x14ac:dyDescent="0.25">
      <c r="A87" s="30"/>
      <c r="B87" s="29"/>
      <c r="C87" s="34"/>
      <c r="D87" s="29"/>
      <c r="E87" s="34"/>
      <c r="F87" s="77"/>
      <c r="G87" s="52"/>
      <c r="H87" s="52"/>
      <c r="I87" s="138" t="s">
        <v>126</v>
      </c>
      <c r="J87" s="29"/>
      <c r="K87" s="29"/>
    </row>
    <row r="88" spans="1:11" ht="16.899999999999999" customHeight="1" x14ac:dyDescent="0.25">
      <c r="A88" s="30"/>
      <c r="B88" s="29"/>
      <c r="C88" s="34"/>
      <c r="D88" s="29"/>
      <c r="E88" s="35"/>
      <c r="G88" s="32"/>
      <c r="H88" s="32"/>
      <c r="I88" s="36"/>
    </row>
    <row r="89" spans="1:11" ht="16.5" x14ac:dyDescent="0.25">
      <c r="A89" s="30"/>
      <c r="B89" s="29"/>
      <c r="C89" s="34"/>
      <c r="D89" s="29"/>
      <c r="E89" s="29"/>
      <c r="F89" s="33"/>
      <c r="G89" s="29"/>
      <c r="H89" s="29"/>
      <c r="I89" s="29"/>
    </row>
  </sheetData>
  <mergeCells count="24">
    <mergeCell ref="A83:F83"/>
    <mergeCell ref="A84:F84"/>
    <mergeCell ref="N1:P1"/>
    <mergeCell ref="A1:K1"/>
    <mergeCell ref="E3:F3"/>
    <mergeCell ref="H3:I3"/>
    <mergeCell ref="J3:K3"/>
    <mergeCell ref="A3:A5"/>
    <mergeCell ref="B3:B5"/>
    <mergeCell ref="C3:C5"/>
    <mergeCell ref="D3:D5"/>
    <mergeCell ref="G3:G5"/>
    <mergeCell ref="F4:F5"/>
    <mergeCell ref="E4:E5"/>
    <mergeCell ref="H4:H5"/>
    <mergeCell ref="I4:I5"/>
    <mergeCell ref="J4:J5"/>
    <mergeCell ref="K4:K5"/>
    <mergeCell ref="A82:F82"/>
    <mergeCell ref="A78:G78"/>
    <mergeCell ref="A79:G79"/>
    <mergeCell ref="H79:I79"/>
    <mergeCell ref="J79:K79"/>
    <mergeCell ref="A80:K80"/>
  </mergeCells>
  <conditionalFormatting sqref="A11:A30 L3:XFD65389 A56:K72 H78 A80:K81 G83:I86">
    <cfRule type="containsText" dxfId="132" priority="103" stopIfTrue="1" operator="containsText" text="Thành viên chính">
      <formula>NOT(ISERROR(SEARCH("Thành viên chính",A3)))</formula>
    </cfRule>
  </conditionalFormatting>
  <conditionalFormatting sqref="A34:B34 B76:K77 A76:A79">
    <cfRule type="containsText" dxfId="131" priority="34" stopIfTrue="1" operator="containsText" text="Thành viên chính">
      <formula>NOT(ISERROR(SEARCH("Thành viên chính",A34)))</formula>
    </cfRule>
    <cfRule type="containsText" dxfId="130" priority="35" stopIfTrue="1" operator="containsText" text="Thư ký khoa học">
      <formula>NOT(ISERROR(SEARCH("Thư ký khoa học",A34)))</formula>
    </cfRule>
    <cfRule type="containsText" dxfId="129" priority="36" stopIfTrue="1" operator="containsText" text="Chủ nhiệm đề tài">
      <formula>NOT(ISERROR(SEARCH("Chủ nhiệm đề tài",A34)))</formula>
    </cfRule>
  </conditionalFormatting>
  <conditionalFormatting sqref="A55:B55">
    <cfRule type="containsText" dxfId="128" priority="114" stopIfTrue="1" operator="containsText" text="Thành viên chính">
      <formula>NOT(ISERROR(SEARCH("Thành viên chính",A55)))</formula>
    </cfRule>
    <cfRule type="containsText" dxfId="127" priority="115" stopIfTrue="1" operator="containsText" text="Thư ký khoa học">
      <formula>NOT(ISERROR(SEARCH("Thư ký khoa học",A55)))</formula>
    </cfRule>
    <cfRule type="containsText" dxfId="126" priority="116" stopIfTrue="1" operator="containsText" text="Chủ nhiệm đề tài">
      <formula>NOT(ISERROR(SEARCH("Chủ nhiệm đề tài",A55)))</formula>
    </cfRule>
  </conditionalFormatting>
  <conditionalFormatting sqref="A73:B73">
    <cfRule type="containsText" dxfId="125" priority="19" stopIfTrue="1" operator="containsText" text="Thành viên chính">
      <formula>NOT(ISERROR(SEARCH("Thành viên chính",A73)))</formula>
    </cfRule>
    <cfRule type="containsText" dxfId="124" priority="20" stopIfTrue="1" operator="containsText" text="Thư ký khoa học">
      <formula>NOT(ISERROR(SEARCH("Thư ký khoa học",A73)))</formula>
    </cfRule>
    <cfRule type="containsText" dxfId="123" priority="21" stopIfTrue="1" operator="containsText" text="Chủ nhiệm đề tài">
      <formula>NOT(ISERROR(SEARCH("Chủ nhiệm đề tài",A73)))</formula>
    </cfRule>
  </conditionalFormatting>
  <conditionalFormatting sqref="A75:B75 G75:K75">
    <cfRule type="containsText" dxfId="122" priority="13" stopIfTrue="1" operator="containsText" text="Thành viên chính">
      <formula>NOT(ISERROR(SEARCH("Thành viên chính",A75)))</formula>
    </cfRule>
    <cfRule type="containsText" dxfId="121" priority="14" stopIfTrue="1" operator="containsText" text="Thư ký khoa học">
      <formula>NOT(ISERROR(SEARCH("Thư ký khoa học",A75)))</formula>
    </cfRule>
    <cfRule type="containsText" dxfId="120" priority="15" stopIfTrue="1" operator="containsText" text="Chủ nhiệm đề tài">
      <formula>NOT(ISERROR(SEARCH("Chủ nhiệm đề tài",A75)))</formula>
    </cfRule>
  </conditionalFormatting>
  <conditionalFormatting sqref="A7:C7">
    <cfRule type="containsText" dxfId="119" priority="88" stopIfTrue="1" operator="containsText" text="Thư ký khoa học">
      <formula>NOT(ISERROR(SEARCH("Thư ký khoa học",A7)))</formula>
    </cfRule>
    <cfRule type="containsText" dxfId="118" priority="89" stopIfTrue="1" operator="containsText" text="Chủ nhiệm đề tài">
      <formula>NOT(ISERROR(SEARCH("Chủ nhiệm đề tài",A7)))</formula>
    </cfRule>
  </conditionalFormatting>
  <conditionalFormatting sqref="A11:C11 A12 C12">
    <cfRule type="containsText" dxfId="117" priority="117" stopIfTrue="1" operator="containsText" text="Thư ký khoa học">
      <formula>NOT(ISERROR(SEARCH("Thư ký khoa học",A11)))</formula>
    </cfRule>
    <cfRule type="containsText" dxfId="116" priority="118" stopIfTrue="1" operator="containsText" text="Chủ nhiệm đề tài">
      <formula>NOT(ISERROR(SEARCH("Chủ nhiệm đề tài",A11)))</formula>
    </cfRule>
  </conditionalFormatting>
  <conditionalFormatting sqref="A53:D53">
    <cfRule type="containsText" dxfId="115" priority="22" stopIfTrue="1" operator="containsText" text="Thành viên chính">
      <formula>NOT(ISERROR(SEARCH("Thành viên chính",A53)))</formula>
    </cfRule>
    <cfRule type="containsText" dxfId="114" priority="23" stopIfTrue="1" operator="containsText" text="Thư ký khoa học">
      <formula>NOT(ISERROR(SEARCH("Thư ký khoa học",A53)))</formula>
    </cfRule>
    <cfRule type="containsText" dxfId="113" priority="24" stopIfTrue="1" operator="containsText" text="Chủ nhiệm đề tài">
      <formula>NOT(ISERROR(SEARCH("Chủ nhiệm đề tài",A53)))</formula>
    </cfRule>
  </conditionalFormatting>
  <conditionalFormatting sqref="A3:E3 A4:K4">
    <cfRule type="containsText" dxfId="112" priority="93" stopIfTrue="1" operator="containsText" text="Thành viên chính">
      <formula>NOT(ISERROR(SEARCH("Thành viên chính",A3)))</formula>
    </cfRule>
    <cfRule type="containsText" dxfId="111" priority="94" stopIfTrue="1" operator="containsText" text="Thư ký khoa học">
      <formula>NOT(ISERROR(SEARCH("Thư ký khoa học",A3)))</formula>
    </cfRule>
    <cfRule type="containsText" dxfId="110" priority="95" stopIfTrue="1" operator="containsText" text="Chủ nhiệm đề tài">
      <formula>NOT(ISERROR(SEARCH("Chủ nhiệm đề tài",A3)))</formula>
    </cfRule>
  </conditionalFormatting>
  <conditionalFormatting sqref="A90:H65449">
    <cfRule type="containsText" dxfId="109" priority="1357" stopIfTrue="1" operator="containsText" text="Thư ký khoa học">
      <formula>NOT(ISERROR(SEARCH("Thư ký khoa học",A90)))</formula>
    </cfRule>
    <cfRule type="containsText" dxfId="108" priority="1358" stopIfTrue="1" operator="containsText" text="Chủ nhiệm đề tài">
      <formula>NOT(ISERROR(SEARCH("Chủ nhiệm đề tài",A90)))</formula>
    </cfRule>
  </conditionalFormatting>
  <conditionalFormatting sqref="A89:I89">
    <cfRule type="containsText" dxfId="107" priority="650" stopIfTrue="1" operator="containsText" text="Thành viên chính">
      <formula>NOT(ISERROR(SEARCH("Thành viên chính",A89)))</formula>
    </cfRule>
    <cfRule type="containsText" dxfId="106" priority="651" stopIfTrue="1" operator="containsText" text="Thư ký khoa học">
      <formula>NOT(ISERROR(SEARCH("Thư ký khoa học",A89)))</formula>
    </cfRule>
    <cfRule type="containsText" dxfId="105" priority="652" stopIfTrue="1" operator="containsText" text="Chủ nhiệm đề tài">
      <formula>NOT(ISERROR(SEARCH("Chủ nhiệm đề tài",A89)))</formula>
    </cfRule>
  </conditionalFormatting>
  <conditionalFormatting sqref="A6:K7 J78:K78">
    <cfRule type="containsText" dxfId="104" priority="128" stopIfTrue="1" operator="containsText" text="Chủ nhiệm đề tài">
      <formula>NOT(ISERROR(SEARCH("Chủ nhiệm đề tài",A6)))</formula>
    </cfRule>
  </conditionalFormatting>
  <conditionalFormatting sqref="A7:K7">
    <cfRule type="containsText" dxfId="103" priority="104" stopIfTrue="1" operator="containsText" text="Thành viên chính">
      <formula>NOT(ISERROR(SEARCH("Thành viên chính",A7)))</formula>
    </cfRule>
  </conditionalFormatting>
  <conditionalFormatting sqref="A18:K19">
    <cfRule type="containsText" dxfId="102" priority="59" stopIfTrue="1" operator="containsText" text="Thư ký khoa học">
      <formula>NOT(ISERROR(SEARCH("Thư ký khoa học",A18)))</formula>
    </cfRule>
    <cfRule type="containsText" dxfId="101" priority="60" stopIfTrue="1" operator="containsText" text="Chủ nhiệm đề tài">
      <formula>NOT(ISERROR(SEARCH("Chủ nhiệm đề tài",A18)))</formula>
    </cfRule>
  </conditionalFormatting>
  <conditionalFormatting sqref="A24:K24">
    <cfRule type="containsText" dxfId="100" priority="50" stopIfTrue="1" operator="containsText" text="Thư ký khoa học">
      <formula>NOT(ISERROR(SEARCH("Thư ký khoa học",A24)))</formula>
    </cfRule>
    <cfRule type="containsText" dxfId="99" priority="51" stopIfTrue="1" operator="containsText" text="Chủ nhiệm đề tài">
      <formula>NOT(ISERROR(SEARCH("Chủ nhiệm đề tài",A24)))</formula>
    </cfRule>
  </conditionalFormatting>
  <conditionalFormatting sqref="A31:K31 A32:B32 A33:K33">
    <cfRule type="containsText" dxfId="98" priority="108" stopIfTrue="1" operator="containsText" text="Thành viên chính">
      <formula>NOT(ISERROR(SEARCH("Thành viên chính",A31)))</formula>
    </cfRule>
    <cfRule type="containsText" dxfId="97" priority="109" stopIfTrue="1" operator="containsText" text="Thư ký khoa học">
      <formula>NOT(ISERROR(SEARCH("Thư ký khoa học",A31)))</formula>
    </cfRule>
    <cfRule type="containsText" dxfId="96" priority="110" stopIfTrue="1" operator="containsText" text="Chủ nhiệm đề tài">
      <formula>NOT(ISERROR(SEARCH("Chủ nhiệm đề tài",A31)))</formula>
    </cfRule>
  </conditionalFormatting>
  <conditionalFormatting sqref="A35:K52">
    <cfRule type="containsText" dxfId="95" priority="16" stopIfTrue="1" operator="containsText" text="Thành viên chính">
      <formula>NOT(ISERROR(SEARCH("Thành viên chính",A35)))</formula>
    </cfRule>
    <cfRule type="containsText" dxfId="94" priority="17" stopIfTrue="1" operator="containsText" text="Thư ký khoa học">
      <formula>NOT(ISERROR(SEARCH("Thư ký khoa học",A35)))</formula>
    </cfRule>
    <cfRule type="containsText" dxfId="93" priority="18" stopIfTrue="1" operator="containsText" text="Chủ nhiệm đề tài">
      <formula>NOT(ISERROR(SEARCH("Chủ nhiệm đề tài",A35)))</formula>
    </cfRule>
  </conditionalFormatting>
  <conditionalFormatting sqref="A54:K54">
    <cfRule type="containsText" dxfId="92" priority="28" stopIfTrue="1" operator="containsText" text="Thành viên chính">
      <formula>NOT(ISERROR(SEARCH("Thành viên chính",A54)))</formula>
    </cfRule>
    <cfRule type="containsText" dxfId="91" priority="29" stopIfTrue="1" operator="containsText" text="Thư ký khoa học">
      <formula>NOT(ISERROR(SEARCH("Thư ký khoa học",A54)))</formula>
    </cfRule>
    <cfRule type="containsText" dxfId="90" priority="30" stopIfTrue="1" operator="containsText" text="Chủ nhiệm đề tài">
      <formula>NOT(ISERROR(SEARCH("Chủ nhiệm đề tài",A54)))</formula>
    </cfRule>
  </conditionalFormatting>
  <conditionalFormatting sqref="A74:K74">
    <cfRule type="containsText" dxfId="89" priority="40" stopIfTrue="1" operator="containsText" text="Thành viên chính">
      <formula>NOT(ISERROR(SEARCH("Thành viên chính",A74)))</formula>
    </cfRule>
    <cfRule type="containsText" dxfId="88" priority="41" stopIfTrue="1" operator="containsText" text="Thư ký khoa học">
      <formula>NOT(ISERROR(SEARCH("Thư ký khoa học",A74)))</formula>
    </cfRule>
    <cfRule type="containsText" dxfId="87" priority="42" stopIfTrue="1" operator="containsText" text="Chủ nhiệm đề tài">
      <formula>NOT(ISERROR(SEARCH("Chủ nhiệm đề tài",A74)))</formula>
    </cfRule>
  </conditionalFormatting>
  <conditionalFormatting sqref="B30:D30">
    <cfRule type="containsText" dxfId="86" priority="37" stopIfTrue="1" operator="containsText" text="Thành viên chính">
      <formula>NOT(ISERROR(SEARCH("Thành viên chính",B30)))</formula>
    </cfRule>
    <cfRule type="containsText" dxfId="85" priority="38" stopIfTrue="1" operator="containsText" text="Thư ký khoa học">
      <formula>NOT(ISERROR(SEARCH("Thư ký khoa học",B30)))</formula>
    </cfRule>
    <cfRule type="containsText" dxfId="84" priority="39" stopIfTrue="1" operator="containsText" text="Chủ nhiệm đề tài">
      <formula>NOT(ISERROR(SEARCH("Chủ nhiệm đề tài",B30)))</formula>
    </cfRule>
  </conditionalFormatting>
  <conditionalFormatting sqref="B11:K11 C12:K12">
    <cfRule type="containsText" dxfId="83" priority="90" stopIfTrue="1" operator="containsText" text="Thành viên chính">
      <formula>NOT(ISERROR(SEARCH("Thành viên chính",B11)))</formula>
    </cfRule>
  </conditionalFormatting>
  <conditionalFormatting sqref="B18:K19">
    <cfRule type="containsText" dxfId="82" priority="58" stopIfTrue="1" operator="containsText" text="Thành viên chính">
      <formula>NOT(ISERROR(SEARCH("Thành viên chính",B18)))</formula>
    </cfRule>
  </conditionalFormatting>
  <conditionalFormatting sqref="B24:K24">
    <cfRule type="containsText" dxfId="81" priority="49" stopIfTrue="1" operator="containsText" text="Thành viên chính">
      <formula>NOT(ISERROR(SEARCH("Thành viên chính",B24)))</formula>
    </cfRule>
  </conditionalFormatting>
  <conditionalFormatting sqref="B27:K27 C28:K29">
    <cfRule type="containsText" dxfId="80" priority="61" stopIfTrue="1" operator="containsText" text="Thành viên chính">
      <formula>NOT(ISERROR(SEARCH("Thành viên chính",B27)))</formula>
    </cfRule>
  </conditionalFormatting>
  <conditionalFormatting sqref="C27:K29">
    <cfRule type="containsText" dxfId="79" priority="64" stopIfTrue="1" operator="containsText" text="Thư ký khoa học">
      <formula>NOT(ISERROR(SEARCH("Thư ký khoa học",C27)))</formula>
    </cfRule>
    <cfRule type="containsText" dxfId="78" priority="65" stopIfTrue="1" operator="containsText" text="Chủ nhiệm đề tài">
      <formula>NOT(ISERROR(SEARCH("Chủ nhiệm đề tài",C27)))</formula>
    </cfRule>
  </conditionalFormatting>
  <conditionalFormatting sqref="D11:K12">
    <cfRule type="containsText" dxfId="77" priority="91" stopIfTrue="1" operator="containsText" text="Thư ký khoa học">
      <formula>NOT(ISERROR(SEARCH("Thư ký khoa học",D11)))</formula>
    </cfRule>
    <cfRule type="containsText" dxfId="76" priority="92" stopIfTrue="1" operator="containsText" text="Chủ nhiệm đề tài">
      <formula>NOT(ISERROR(SEARCH("Chủ nhiệm đề tài",D11)))</formula>
    </cfRule>
  </conditionalFormatting>
  <conditionalFormatting sqref="G8:G10">
    <cfRule type="containsText" dxfId="75" priority="99" stopIfTrue="1" operator="containsText" text="Thư ký khoa học">
      <formula>NOT(ISERROR(SEARCH("Thư ký khoa học",G8)))</formula>
    </cfRule>
    <cfRule type="containsText" dxfId="74" priority="100" stopIfTrue="1" operator="containsText" text="Chủ nhiệm đề tài">
      <formula>NOT(ISERROR(SEARCH("Chủ nhiệm đề tài",G8)))</formula>
    </cfRule>
    <cfRule type="containsText" dxfId="73" priority="101" stopIfTrue="1" operator="containsText" text="Thư ký khoa học">
      <formula>NOT(ISERROR(SEARCH("Thư ký khoa học",G8)))</formula>
    </cfRule>
    <cfRule type="containsText" dxfId="72" priority="102" stopIfTrue="1" operator="containsText" text="Chủ nhiệm đề tài">
      <formula>NOT(ISERROR(SEARCH("Chủ nhiệm đề tài",G8)))</formula>
    </cfRule>
  </conditionalFormatting>
  <conditionalFormatting sqref="G13:G15">
    <cfRule type="containsText" dxfId="71" priority="84" stopIfTrue="1" operator="containsText" text="Thư ký khoa học">
      <formula>NOT(ISERROR(SEARCH("Thư ký khoa học",G13)))</formula>
    </cfRule>
    <cfRule type="containsText" dxfId="70" priority="85" stopIfTrue="1" operator="containsText" text="Chủ nhiệm đề tài">
      <formula>NOT(ISERROR(SEARCH("Chủ nhiệm đề tài",G13)))</formula>
    </cfRule>
    <cfRule type="containsText" dxfId="69" priority="86" stopIfTrue="1" operator="containsText" text="Thư ký khoa học">
      <formula>NOT(ISERROR(SEARCH("Thư ký khoa học",G13)))</formula>
    </cfRule>
    <cfRule type="containsText" dxfId="68" priority="87" stopIfTrue="1" operator="containsText" text="Chủ nhiệm đề tài">
      <formula>NOT(ISERROR(SEARCH("Chủ nhiệm đề tài",G13)))</formula>
    </cfRule>
  </conditionalFormatting>
  <conditionalFormatting sqref="G13:G17 G20:G23 G25:G26">
    <cfRule type="containsText" dxfId="67" priority="82" stopIfTrue="1" operator="containsText" text="Thư ký khoa học">
      <formula>NOT(ISERROR(SEARCH("Thư ký khoa học",G13)))</formula>
    </cfRule>
    <cfRule type="containsText" dxfId="66" priority="83" stopIfTrue="1" operator="containsText" text="Chủ nhiệm đề tài">
      <formula>NOT(ISERROR(SEARCH("Chủ nhiệm đề tài",G13)))</formula>
    </cfRule>
  </conditionalFormatting>
  <conditionalFormatting sqref="G16:G17 G22:G23 G26">
    <cfRule type="containsText" dxfId="65" priority="77" stopIfTrue="1" operator="containsText" text="Thư ký khoa học">
      <formula>NOT(ISERROR(SEARCH("Thư ký khoa học",G16)))</formula>
    </cfRule>
    <cfRule type="containsText" dxfId="64" priority="78" stopIfTrue="1" operator="containsText" text="Chủ nhiệm đề tài">
      <formula>NOT(ISERROR(SEARCH("Chủ nhiệm đề tài",G16)))</formula>
    </cfRule>
    <cfRule type="containsText" dxfId="63" priority="79" stopIfTrue="1" operator="containsText" text="Thành viên chính">
      <formula>NOT(ISERROR(SEARCH("Thành viên chính",G16)))</formula>
    </cfRule>
    <cfRule type="containsText" dxfId="62" priority="80" stopIfTrue="1" operator="containsText" text="Thư ký khoa học">
      <formula>NOT(ISERROR(SEARCH("Thư ký khoa học",G16)))</formula>
    </cfRule>
    <cfRule type="containsText" dxfId="61" priority="81" stopIfTrue="1" operator="containsText" text="Chủ nhiệm đề tài">
      <formula>NOT(ISERROR(SEARCH("Chủ nhiệm đề tài",G16)))</formula>
    </cfRule>
  </conditionalFormatting>
  <conditionalFormatting sqref="G16:G17">
    <cfRule type="containsText" dxfId="60" priority="75" stopIfTrue="1" operator="containsText" text="Thư ký khoa học">
      <formula>NOT(ISERROR(SEARCH("Thư ký khoa học",G16)))</formula>
    </cfRule>
    <cfRule type="containsText" dxfId="59" priority="76" stopIfTrue="1" operator="containsText" text="Chủ nhiệm đề tài">
      <formula>NOT(ISERROR(SEARCH("Chủ nhiệm đề tài",G16)))</formula>
    </cfRule>
  </conditionalFormatting>
  <conditionalFormatting sqref="G20:G21">
    <cfRule type="containsText" dxfId="58" priority="54" stopIfTrue="1" operator="containsText" text="Thư ký khoa học">
      <formula>NOT(ISERROR(SEARCH("Thư ký khoa học",G20)))</formula>
    </cfRule>
    <cfRule type="containsText" dxfId="57" priority="55" stopIfTrue="1" operator="containsText" text="Chủ nhiệm đề tài">
      <formula>NOT(ISERROR(SEARCH("Chủ nhiệm đề tài",G20)))</formula>
    </cfRule>
  </conditionalFormatting>
  <conditionalFormatting sqref="G20:G23">
    <cfRule type="containsText" dxfId="56" priority="56" stopIfTrue="1" operator="containsText" text="Thư ký khoa học">
      <formula>NOT(ISERROR(SEARCH("Thư ký khoa học",G20)))</formula>
    </cfRule>
    <cfRule type="containsText" dxfId="55" priority="57" stopIfTrue="1" operator="containsText" text="Chủ nhiệm đề tài">
      <formula>NOT(ISERROR(SEARCH("Chủ nhiệm đề tài",G20)))</formula>
    </cfRule>
  </conditionalFormatting>
  <conditionalFormatting sqref="G25">
    <cfRule type="containsText" dxfId="54" priority="45" stopIfTrue="1" operator="containsText" text="Thư ký khoa học">
      <formula>NOT(ISERROR(SEARCH("Thư ký khoa học",G25)))</formula>
    </cfRule>
    <cfRule type="containsText" dxfId="53" priority="46" stopIfTrue="1" operator="containsText" text="Chủ nhiệm đề tài">
      <formula>NOT(ISERROR(SEARCH("Chủ nhiệm đề tài",G25)))</formula>
    </cfRule>
  </conditionalFormatting>
  <conditionalFormatting sqref="G25:G26">
    <cfRule type="containsText" dxfId="52" priority="47" stopIfTrue="1" operator="containsText" text="Thư ký khoa học">
      <formula>NOT(ISERROR(SEARCH("Thư ký khoa học",G25)))</formula>
    </cfRule>
    <cfRule type="containsText" dxfId="51" priority="48" stopIfTrue="1" operator="containsText" text="Chủ nhiệm đề tài">
      <formula>NOT(ISERROR(SEARCH("Chủ nhiệm đề tài",G25)))</formula>
    </cfRule>
  </conditionalFormatting>
  <conditionalFormatting sqref="G3:H3 C16:D17 C22:D23 C26:D26 G32:K32 G55:K55">
    <cfRule type="containsText" dxfId="50" priority="105" stopIfTrue="1" operator="containsText" text="Thành viên chính">
      <formula>NOT(ISERROR(SEARCH("Thành viên chính",C3)))</formula>
    </cfRule>
    <cfRule type="containsText" dxfId="49" priority="106" stopIfTrue="1" operator="containsText" text="Thư ký khoa học">
      <formula>NOT(ISERROR(SEARCH("Thư ký khoa học",C3)))</formula>
    </cfRule>
    <cfRule type="containsText" dxfId="48" priority="107" stopIfTrue="1" operator="containsText" text="Chủ nhiệm đề tài">
      <formula>NOT(ISERROR(SEARCH("Chủ nhiệm đề tài",C3)))</formula>
    </cfRule>
  </conditionalFormatting>
  <conditionalFormatting sqref="G30:K30">
    <cfRule type="containsText" dxfId="47" priority="124" stopIfTrue="1" operator="containsText" text="Thư ký khoa học">
      <formula>NOT(ISERROR(SEARCH("Thư ký khoa học",G30)))</formula>
    </cfRule>
    <cfRule type="containsText" dxfId="46" priority="125" stopIfTrue="1" operator="containsText" text="Chủ nhiệm đề tài">
      <formula>NOT(ISERROR(SEARCH("Chủ nhiệm đề tài",G30)))</formula>
    </cfRule>
  </conditionalFormatting>
  <conditionalFormatting sqref="G34:K34">
    <cfRule type="containsText" dxfId="45" priority="31" stopIfTrue="1" operator="containsText" text="Thành viên chính">
      <formula>NOT(ISERROR(SEARCH("Thành viên chính",G34)))</formula>
    </cfRule>
    <cfRule type="containsText" dxfId="44" priority="32" stopIfTrue="1" operator="containsText" text="Thư ký khoa học">
      <formula>NOT(ISERROR(SEARCH("Thư ký khoa học",G34)))</formula>
    </cfRule>
    <cfRule type="containsText" dxfId="43" priority="33" stopIfTrue="1" operator="containsText" text="Chủ nhiệm đề tài">
      <formula>NOT(ISERROR(SEARCH("Chủ nhiệm đề tài",G34)))</formula>
    </cfRule>
  </conditionalFormatting>
  <conditionalFormatting sqref="G53:K53">
    <cfRule type="containsText" dxfId="42" priority="25" stopIfTrue="1" operator="containsText" text="Thành viên chính">
      <formula>NOT(ISERROR(SEARCH("Thành viên chính",G53)))</formula>
    </cfRule>
    <cfRule type="containsText" dxfId="41" priority="26" stopIfTrue="1" operator="containsText" text="Thư ký khoa học">
      <formula>NOT(ISERROR(SEARCH("Thư ký khoa học",G53)))</formula>
    </cfRule>
    <cfRule type="containsText" dxfId="40" priority="27" stopIfTrue="1" operator="containsText" text="Chủ nhiệm đề tài">
      <formula>NOT(ISERROR(SEARCH("Chủ nhiệm đề tài",G53)))</formula>
    </cfRule>
  </conditionalFormatting>
  <conditionalFormatting sqref="G73:K73">
    <cfRule type="containsText" dxfId="39" priority="96" stopIfTrue="1" operator="containsText" text="Thành viên chính">
      <formula>NOT(ISERROR(SEARCH("Thành viên chính",G73)))</formula>
    </cfRule>
    <cfRule type="containsText" dxfId="38" priority="97" stopIfTrue="1" operator="containsText" text="Thư ký khoa học">
      <formula>NOT(ISERROR(SEARCH("Thư ký khoa học",G73)))</formula>
    </cfRule>
    <cfRule type="containsText" dxfId="37" priority="98" stopIfTrue="1" operator="containsText" text="Chủ nhiệm đề tài">
      <formula>NOT(ISERROR(SEARCH("Chủ nhiệm đề tài",G73)))</formula>
    </cfRule>
  </conditionalFormatting>
  <conditionalFormatting sqref="I13:K17 I20:K23 I25:K26">
    <cfRule type="containsText" dxfId="36" priority="71" stopIfTrue="1" operator="containsText" text="Thư ký khoa học">
      <formula>NOT(ISERROR(SEARCH("Thư ký khoa học",I13)))</formula>
    </cfRule>
    <cfRule type="containsText" dxfId="35" priority="72" stopIfTrue="1" operator="containsText" text="Chủ nhiệm đề tài">
      <formula>NOT(ISERROR(SEARCH("Chủ nhiệm đề tài",I13)))</formula>
    </cfRule>
  </conditionalFormatting>
  <conditionalFormatting sqref="I20:K23 I25:K26 I13:K17">
    <cfRule type="containsText" dxfId="34" priority="68" stopIfTrue="1" operator="containsText" text="Thành viên chính">
      <formula>NOT(ISERROR(SEARCH("Thành viên chính",I13)))</formula>
    </cfRule>
  </conditionalFormatting>
  <conditionalFormatting sqref="I90:K65426 A90:H65449">
    <cfRule type="containsText" dxfId="33" priority="808" stopIfTrue="1" operator="containsText" text="Thành viên chính">
      <formula>NOT(ISERROR(SEARCH("Thành viên chính",A90)))</formula>
    </cfRule>
  </conditionalFormatting>
  <conditionalFormatting sqref="I90:K65426">
    <cfRule type="containsText" dxfId="32" priority="1978" stopIfTrue="1" operator="containsText" text="Thư ký khoa học">
      <formula>NOT(ISERROR(SEARCH("Thư ký khoa học",I90)))</formula>
    </cfRule>
    <cfRule type="containsText" dxfId="31" priority="1979" stopIfTrue="1" operator="containsText" text="Chủ nhiệm đề tài">
      <formula>NOT(ISERROR(SEARCH("Chủ nhiệm đề tài",I90)))</formula>
    </cfRule>
  </conditionalFormatting>
  <conditionalFormatting sqref="J3">
    <cfRule type="containsText" dxfId="30" priority="121" stopIfTrue="1" operator="containsText" text="Thành viên chính">
      <formula>NOT(ISERROR(SEARCH("Thành viên chính",J3)))</formula>
    </cfRule>
    <cfRule type="containsText" dxfId="29" priority="122" stopIfTrue="1" operator="containsText" text="Thư ký khoa học">
      <formula>NOT(ISERROR(SEARCH("Thư ký khoa học",J3)))</formula>
    </cfRule>
    <cfRule type="containsText" dxfId="28" priority="123" stopIfTrue="1" operator="containsText" text="Chủ nhiệm đề tài">
      <formula>NOT(ISERROR(SEARCH("Chủ nhiệm đề tài",J3)))</formula>
    </cfRule>
  </conditionalFormatting>
  <conditionalFormatting sqref="J78:K78 A6:K7">
    <cfRule type="containsText" dxfId="27" priority="127" stopIfTrue="1" operator="containsText" text="Thư ký khoa học">
      <formula>NOT(ISERROR(SEARCH("Thư ký khoa học",A6)))</formula>
    </cfRule>
  </conditionalFormatting>
  <conditionalFormatting sqref="J78:K78">
    <cfRule type="containsText" dxfId="26" priority="126" stopIfTrue="1" operator="containsText" text="Thành viên chính">
      <formula>NOT(ISERROR(SEARCH("Thành viên chính",J78)))</formula>
    </cfRule>
  </conditionalFormatting>
  <conditionalFormatting sqref="J82:K89 C85:D88">
    <cfRule type="containsText" dxfId="25" priority="111" stopIfTrue="1" operator="containsText" text="Thành viên chính">
      <formula>NOT(ISERROR(SEARCH("Thành viên chính",C82)))</formula>
    </cfRule>
    <cfRule type="containsText" dxfId="24" priority="112" stopIfTrue="1" operator="containsText" text="Thư ký khoa học">
      <formula>NOT(ISERROR(SEARCH("Thư ký khoa học",C82)))</formula>
    </cfRule>
    <cfRule type="containsText" dxfId="23" priority="113" stopIfTrue="1" operator="containsText" text="Chủ nhiệm đề tài">
      <formula>NOT(ISERROR(SEARCH("Chủ nhiệm đề tài",C82)))</formula>
    </cfRule>
  </conditionalFormatting>
  <conditionalFormatting sqref="K13:K15">
    <cfRule type="containsText" dxfId="22" priority="73" stopIfTrue="1" operator="containsText" text="Thư ký khoa học">
      <formula>NOT(ISERROR(SEARCH("Thư ký khoa học",K13)))</formula>
    </cfRule>
    <cfRule type="containsText" dxfId="21" priority="74" stopIfTrue="1" operator="containsText" text="Chủ nhiệm đề tài">
      <formula>NOT(ISERROR(SEARCH("Chủ nhiệm đề tài",K13)))</formula>
    </cfRule>
  </conditionalFormatting>
  <conditionalFormatting sqref="K16:K17 K22:K23 K26">
    <cfRule type="containsText" dxfId="20" priority="69" stopIfTrue="1" operator="containsText" text="Thư ký khoa học">
      <formula>NOT(ISERROR(SEARCH("Thư ký khoa học",K16)))</formula>
    </cfRule>
    <cfRule type="containsText" dxfId="19" priority="70" stopIfTrue="1" operator="containsText" text="Chủ nhiệm đề tài">
      <formula>NOT(ISERROR(SEARCH("Chủ nhiệm đề tài",K16)))</formula>
    </cfRule>
  </conditionalFormatting>
  <conditionalFormatting sqref="K20:K21">
    <cfRule type="containsText" dxfId="18" priority="52" stopIfTrue="1" operator="containsText" text="Thư ký khoa học">
      <formula>NOT(ISERROR(SEARCH("Thư ký khoa học",K20)))</formula>
    </cfRule>
    <cfRule type="containsText" dxfId="17" priority="53" stopIfTrue="1" operator="containsText" text="Chủ nhiệm đề tài">
      <formula>NOT(ISERROR(SEARCH("Chủ nhiệm đề tài",K20)))</formula>
    </cfRule>
  </conditionalFormatting>
  <conditionalFormatting sqref="K25">
    <cfRule type="containsText" dxfId="16" priority="43" stopIfTrue="1" operator="containsText" text="Thư ký khoa học">
      <formula>NOT(ISERROR(SEARCH("Thư ký khoa học",K25)))</formula>
    </cfRule>
    <cfRule type="containsText" dxfId="15" priority="44" stopIfTrue="1" operator="containsText" text="Chủ nhiệm đề tài">
      <formula>NOT(ISERROR(SEARCH("Chủ nhiệm đề tài",K25)))</formula>
    </cfRule>
  </conditionalFormatting>
  <conditionalFormatting sqref="K28">
    <cfRule type="containsText" dxfId="14" priority="66" stopIfTrue="1" operator="containsText" text="Thư ký khoa học">
      <formula>NOT(ISERROR(SEARCH("Thư ký khoa học",K28)))</formula>
    </cfRule>
    <cfRule type="containsText" dxfId="13" priority="67" stopIfTrue="1" operator="containsText" text="Chủ nhiệm đề tài">
      <formula>NOT(ISERROR(SEARCH("Chủ nhiệm đề tài",K28)))</formula>
    </cfRule>
  </conditionalFormatting>
  <conditionalFormatting sqref="K29">
    <cfRule type="containsText" dxfId="12" priority="62" stopIfTrue="1" operator="containsText" text="Thư ký khoa học">
      <formula>NOT(ISERROR(SEARCH("Thư ký khoa học",K29)))</formula>
    </cfRule>
    <cfRule type="containsText" dxfId="11" priority="63" stopIfTrue="1" operator="containsText" text="Chủ nhiệm đề tài">
      <formula>NOT(ISERROR(SEARCH("Chủ nhiệm đề tài",K29)))</formula>
    </cfRule>
  </conditionalFormatting>
  <conditionalFormatting sqref="L3:XFD65389 A13:A17 A20:A23 A25:A30 A56:K72 H78 A80:K81">
    <cfRule type="containsText" dxfId="10" priority="119" stopIfTrue="1" operator="containsText" text="Thư ký khoa học">
      <formula>NOT(ISERROR(SEARCH("Thư ký khoa học",A3)))</formula>
    </cfRule>
    <cfRule type="containsText" dxfId="9" priority="120" stopIfTrue="1" operator="containsText" text="Chủ nhiệm đề tài">
      <formula>NOT(ISERROR(SEARCH("Chủ nhiệm đề tài",A3)))</formula>
    </cfRule>
  </conditionalFormatting>
  <conditionalFormatting sqref="B23">
    <cfRule type="containsText" dxfId="8" priority="8" stopIfTrue="1" operator="containsText" text="Thư ký khoa học">
      <formula>NOT(ISERROR(SEARCH("Thư ký khoa học",B23)))</formula>
    </cfRule>
    <cfRule type="containsText" dxfId="7" priority="9" stopIfTrue="1" operator="containsText" text="Chủ nhiệm đề tài">
      <formula>NOT(ISERROR(SEARCH("Chủ nhiệm đề tài",B23)))</formula>
    </cfRule>
  </conditionalFormatting>
  <conditionalFormatting sqref="B23">
    <cfRule type="containsText" dxfId="6" priority="7" stopIfTrue="1" operator="containsText" text="Thành viên chính">
      <formula>NOT(ISERROR(SEARCH("Thành viên chính",B23)))</formula>
    </cfRule>
  </conditionalFormatting>
  <conditionalFormatting sqref="B12">
    <cfRule type="containsText" dxfId="5" priority="5" stopIfTrue="1" operator="containsText" text="Thư ký khoa học">
      <formula>NOT(ISERROR(SEARCH("Thư ký khoa học",B12)))</formula>
    </cfRule>
    <cfRule type="containsText" dxfId="4" priority="6" stopIfTrue="1" operator="containsText" text="Chủ nhiệm đề tài">
      <formula>NOT(ISERROR(SEARCH("Chủ nhiệm đề tài",B12)))</formula>
    </cfRule>
  </conditionalFormatting>
  <conditionalFormatting sqref="B12">
    <cfRule type="containsText" dxfId="3" priority="4" stopIfTrue="1" operator="containsText" text="Thành viên chính">
      <formula>NOT(ISERROR(SEARCH("Thành viên chính",B12)))</formula>
    </cfRule>
  </conditionalFormatting>
  <conditionalFormatting sqref="B17">
    <cfRule type="containsText" dxfId="2" priority="2" stopIfTrue="1" operator="containsText" text="Thư ký khoa học">
      <formula>NOT(ISERROR(SEARCH("Thư ký khoa học",B17)))</formula>
    </cfRule>
    <cfRule type="containsText" dxfId="1" priority="3" stopIfTrue="1" operator="containsText" text="Chủ nhiệm đề tài">
      <formula>NOT(ISERROR(SEARCH("Chủ nhiệm đề tài",B17)))</formula>
    </cfRule>
  </conditionalFormatting>
  <conditionalFormatting sqref="B17">
    <cfRule type="containsText" dxfId="0" priority="1" stopIfTrue="1" operator="containsText" text="Thành viên chính">
      <formula>NOT(ISERROR(SEARCH("Thành viên chính",B17)))</formula>
    </cfRule>
  </conditionalFormatting>
  <pageMargins left="0.28000000000000003" right="0" top="0.88" bottom="0.69" header="0.43307086614173201" footer="0.33"/>
  <pageSetup paperSize="9" scale="95" fitToHeight="0" orientation="landscape" r:id="rId1"/>
  <headerFooter>
    <oddFooter>&amp;C&amp;8Trang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A1:F36"/>
  <sheetViews>
    <sheetView topLeftCell="A22" workbookViewId="0">
      <selection activeCell="A32" sqref="A32:B32"/>
    </sheetView>
  </sheetViews>
  <sheetFormatPr defaultColWidth="8.85546875" defaultRowHeight="16.5" x14ac:dyDescent="0.25"/>
  <cols>
    <col min="1" max="1" width="5.7109375" style="28" customWidth="1"/>
    <col min="2" max="2" width="120.7109375" style="31" customWidth="1"/>
    <col min="3" max="16384" width="8.85546875" style="28"/>
  </cols>
  <sheetData>
    <row r="1" spans="1:6" s="38" customFormat="1" ht="22.15" customHeight="1" x14ac:dyDescent="0.25">
      <c r="A1" s="170" t="s">
        <v>74</v>
      </c>
      <c r="B1" s="170"/>
    </row>
    <row r="2" spans="1:6" s="41" customFormat="1" ht="18" customHeight="1" x14ac:dyDescent="0.25">
      <c r="A2" s="39" t="s">
        <v>80</v>
      </c>
      <c r="B2" s="40" t="s">
        <v>115</v>
      </c>
    </row>
    <row r="3" spans="1:6" s="38" customFormat="1" ht="167.25" customHeight="1" x14ac:dyDescent="0.25">
      <c r="B3" s="42" t="s">
        <v>155</v>
      </c>
    </row>
    <row r="4" spans="1:6" s="43" customFormat="1" ht="17.25" x14ac:dyDescent="0.25">
      <c r="B4" s="44" t="s">
        <v>127</v>
      </c>
    </row>
    <row r="5" spans="1:6" s="48" customFormat="1" ht="25.15" customHeight="1" x14ac:dyDescent="0.25">
      <c r="A5" s="46" t="s">
        <v>81</v>
      </c>
      <c r="B5" s="47" t="s">
        <v>111</v>
      </c>
    </row>
    <row r="6" spans="1:6" s="38" customFormat="1" ht="87" customHeight="1" x14ac:dyDescent="0.25">
      <c r="B6" s="45" t="s">
        <v>160</v>
      </c>
    </row>
    <row r="7" spans="1:6" s="38" customFormat="1" ht="40.15" customHeight="1" x14ac:dyDescent="0.25">
      <c r="A7" s="46" t="s">
        <v>82</v>
      </c>
      <c r="B7" s="47" t="s">
        <v>112</v>
      </c>
      <c r="C7" s="28"/>
      <c r="D7" s="28"/>
      <c r="E7" s="28"/>
      <c r="F7" s="28"/>
    </row>
    <row r="8" spans="1:6" s="29" customFormat="1" ht="49.5" x14ac:dyDescent="0.25">
      <c r="A8" s="28"/>
      <c r="B8" s="42" t="s">
        <v>75</v>
      </c>
      <c r="C8" s="28"/>
      <c r="D8" s="28"/>
      <c r="E8" s="28"/>
      <c r="F8" s="28"/>
    </row>
    <row r="9" spans="1:6" s="38" customFormat="1" ht="33" x14ac:dyDescent="0.25">
      <c r="A9" s="28"/>
      <c r="B9" s="42" t="s">
        <v>103</v>
      </c>
      <c r="C9" s="28"/>
      <c r="D9" s="28"/>
      <c r="E9" s="28"/>
      <c r="F9" s="28"/>
    </row>
    <row r="10" spans="1:6" s="38" customFormat="1" ht="23.45" customHeight="1" x14ac:dyDescent="0.25">
      <c r="A10" s="46" t="s">
        <v>83</v>
      </c>
      <c r="B10" s="47" t="s">
        <v>116</v>
      </c>
      <c r="C10" s="29"/>
      <c r="D10" s="29"/>
      <c r="E10" s="29"/>
      <c r="F10" s="29"/>
    </row>
    <row r="11" spans="1:6" s="38" customFormat="1" ht="82.5" x14ac:dyDescent="0.25">
      <c r="B11" s="42" t="s">
        <v>128</v>
      </c>
    </row>
    <row r="12" spans="1:6" s="38" customFormat="1" ht="45.75" customHeight="1" x14ac:dyDescent="0.25">
      <c r="B12" s="44" t="s">
        <v>92</v>
      </c>
    </row>
    <row r="13" spans="1:6" s="38" customFormat="1" ht="25.5" customHeight="1" x14ac:dyDescent="0.25">
      <c r="B13" s="47" t="s">
        <v>13</v>
      </c>
    </row>
    <row r="14" spans="1:6" s="38" customFormat="1" ht="92.25" customHeight="1" x14ac:dyDescent="0.25">
      <c r="B14" s="42" t="s">
        <v>129</v>
      </c>
    </row>
    <row r="15" spans="1:6" s="38" customFormat="1" ht="19.899999999999999" customHeight="1" x14ac:dyDescent="0.25">
      <c r="B15" s="44" t="s">
        <v>91</v>
      </c>
    </row>
    <row r="16" spans="1:6" s="29" customFormat="1" ht="23.45" customHeight="1" x14ac:dyDescent="0.25">
      <c r="A16" s="38"/>
      <c r="B16" s="42" t="s">
        <v>93</v>
      </c>
      <c r="C16" s="38"/>
      <c r="D16" s="38"/>
      <c r="E16" s="38"/>
      <c r="F16" s="38"/>
    </row>
    <row r="17" spans="1:6" s="38" customFormat="1" ht="49.5" x14ac:dyDescent="0.25">
      <c r="B17" s="42" t="s">
        <v>94</v>
      </c>
    </row>
    <row r="18" spans="1:6" s="38" customFormat="1" ht="20.45" customHeight="1" x14ac:dyDescent="0.25">
      <c r="B18" s="42" t="s">
        <v>79</v>
      </c>
    </row>
    <row r="19" spans="1:6" s="38" customFormat="1" ht="24" customHeight="1" x14ac:dyDescent="0.25">
      <c r="A19" s="46" t="s">
        <v>85</v>
      </c>
      <c r="B19" s="47" t="s">
        <v>118</v>
      </c>
      <c r="C19" s="29"/>
      <c r="D19" s="29"/>
      <c r="E19" s="29"/>
      <c r="F19" s="29"/>
    </row>
    <row r="20" spans="1:6" s="38" customFormat="1" ht="66" x14ac:dyDescent="0.25">
      <c r="B20" s="45" t="s">
        <v>130</v>
      </c>
    </row>
    <row r="21" spans="1:6" s="38" customFormat="1" x14ac:dyDescent="0.25">
      <c r="A21" s="46" t="s">
        <v>86</v>
      </c>
      <c r="B21" s="47" t="s">
        <v>119</v>
      </c>
    </row>
    <row r="22" spans="1:6" s="38" customFormat="1" ht="115.5" x14ac:dyDescent="0.25">
      <c r="A22" s="38">
        <v>1</v>
      </c>
      <c r="B22" s="42" t="s">
        <v>131</v>
      </c>
    </row>
    <row r="23" spans="1:6" s="38" customFormat="1" ht="21" customHeight="1" x14ac:dyDescent="0.25">
      <c r="A23" s="38">
        <v>2</v>
      </c>
      <c r="B23" s="42" t="s">
        <v>84</v>
      </c>
    </row>
    <row r="24" spans="1:6" s="38" customFormat="1" ht="57" customHeight="1" x14ac:dyDescent="0.25">
      <c r="A24" s="38">
        <v>3</v>
      </c>
      <c r="B24" s="42" t="s">
        <v>159</v>
      </c>
    </row>
    <row r="25" spans="1:6" s="38" customFormat="1" ht="53.25" customHeight="1" x14ac:dyDescent="0.25">
      <c r="A25" s="38">
        <v>4</v>
      </c>
      <c r="B25" s="42" t="s">
        <v>110</v>
      </c>
    </row>
    <row r="26" spans="1:6" x14ac:dyDescent="0.25">
      <c r="A26" s="46" t="s">
        <v>87</v>
      </c>
      <c r="B26" s="47" t="s">
        <v>71</v>
      </c>
    </row>
    <row r="27" spans="1:6" ht="33" x14ac:dyDescent="0.25">
      <c r="A27" s="38"/>
      <c r="B27" s="45" t="s">
        <v>132</v>
      </c>
    </row>
    <row r="28" spans="1:6" ht="22.15" customHeight="1" x14ac:dyDescent="0.25">
      <c r="A28" s="46" t="s">
        <v>88</v>
      </c>
      <c r="B28" s="47" t="s">
        <v>23</v>
      </c>
    </row>
    <row r="29" spans="1:6" s="38" customFormat="1" ht="21.6" customHeight="1" x14ac:dyDescent="0.25">
      <c r="B29" s="42" t="s">
        <v>89</v>
      </c>
    </row>
    <row r="30" spans="1:6" s="38" customFormat="1" ht="24.6" customHeight="1" x14ac:dyDescent="0.25">
      <c r="B30" s="42" t="s">
        <v>90</v>
      </c>
    </row>
    <row r="31" spans="1:6" ht="66" x14ac:dyDescent="0.25">
      <c r="B31" s="144" t="s">
        <v>178</v>
      </c>
    </row>
    <row r="32" spans="1:6" x14ac:dyDescent="0.25">
      <c r="A32" s="171" t="s">
        <v>156</v>
      </c>
      <c r="B32" s="171"/>
    </row>
    <row r="33" spans="1:2" x14ac:dyDescent="0.25">
      <c r="A33" s="31"/>
    </row>
    <row r="34" spans="1:2" x14ac:dyDescent="0.25">
      <c r="A34" s="172" t="s">
        <v>157</v>
      </c>
      <c r="B34" s="173"/>
    </row>
    <row r="35" spans="1:2" x14ac:dyDescent="0.25">
      <c r="A35" s="172" t="s">
        <v>158</v>
      </c>
      <c r="B35" s="173"/>
    </row>
    <row r="36" spans="1:2" x14ac:dyDescent="0.25">
      <c r="A36" s="173" t="s">
        <v>72</v>
      </c>
      <c r="B36" s="173"/>
    </row>
  </sheetData>
  <mergeCells count="5">
    <mergeCell ref="A1:B1"/>
    <mergeCell ref="A32:B32"/>
    <mergeCell ref="A34:B34"/>
    <mergeCell ref="A35:B35"/>
    <mergeCell ref="A36: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Tong hop</vt:lpstr>
      <vt:lpstr>Tong thu lao</vt:lpstr>
      <vt:lpstr>Chi tiet</vt:lpstr>
      <vt:lpstr>Huong dan quy dinh lap du toan</vt:lpstr>
      <vt:lpstr>'Chi tiet'!Print_Area</vt:lpstr>
      <vt:lpstr>'Tong hop'!Print_Area</vt:lpstr>
      <vt:lpstr>'Tong thu lao'!Print_Area</vt:lpstr>
      <vt:lpstr>'Chi tiet'!Print_Titles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2026-04-08T01:56:30Z</cp:lastPrinted>
  <dcterms:created xsi:type="dcterms:W3CDTF">2015-06-18T08:56:48Z</dcterms:created>
  <dcterms:modified xsi:type="dcterms:W3CDTF">2026-05-25T06:57:41Z</dcterms:modified>
</cp:coreProperties>
</file>